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Документы 2016 год\график работы  2016\"/>
    </mc:Choice>
  </mc:AlternateContent>
  <bookViews>
    <workbookView xWindow="0" yWindow="0" windowWidth="20490" windowHeight="7620"/>
  </bookViews>
  <sheets>
    <sheet name="праздники" sheetId="1" r:id="rId1"/>
    <sheet name="год" sheetId="7" r:id="rId2"/>
  </sheets>
  <definedNames>
    <definedName name="допНЕрабдень">праздники!$C$5:$C$26</definedName>
    <definedName name="допрабдень">праздники!$D$5:$D$26</definedName>
    <definedName name="_xlnm.Print_Area" localSheetId="1">год!$B$2:$X$38</definedName>
    <definedName name="_xlnm.Print_Area" localSheetId="0">праздники!$A$1:$R$38</definedName>
    <definedName name="Праздник">праздники!$B$5:$B$26</definedName>
    <definedName name="предпраздник">праздники!$A$5:$A$26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R15" i="7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R17" i="7" s="1"/>
  <c r="S17" i="7" s="1"/>
  <c r="T17" i="7" s="1"/>
  <c r="U17" i="7" s="1"/>
  <c r="V17" i="7" s="1"/>
  <c r="W17" i="7" s="1"/>
  <c r="X17" i="7" s="1"/>
  <c r="R18" i="7" s="1"/>
  <c r="S18" i="7" s="1"/>
  <c r="T18" i="7" s="1"/>
  <c r="U18" i="7" s="1"/>
  <c r="V18" i="7" s="1"/>
  <c r="W18" i="7" s="1"/>
  <c r="X18" i="7" s="1"/>
  <c r="R19" i="7" s="1"/>
  <c r="S19" i="7" s="1"/>
  <c r="T19" i="7" s="1"/>
  <c r="U19" i="7" s="1"/>
  <c r="V19" i="7" s="1"/>
  <c r="W19" i="7" s="1"/>
  <c r="X19" i="7" s="1"/>
  <c r="R20" i="7" s="1"/>
  <c r="S20" i="7" s="1"/>
  <c r="T20" i="7" s="1"/>
  <c r="U20" i="7" s="1"/>
  <c r="V20" i="7" s="1"/>
  <c r="W20" i="7" s="1"/>
  <c r="X20" i="7" s="1"/>
  <c r="C1" i="1"/>
  <c r="B24" i="7" l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B27" i="7" s="1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B29" i="7" s="1"/>
  <c r="C29" i="7" s="1"/>
  <c r="D29" i="7" s="1"/>
  <c r="E29" i="7" s="1"/>
  <c r="F29" i="7" s="1"/>
  <c r="G29" i="7" s="1"/>
  <c r="H29" i="7" s="1"/>
  <c r="J6" i="7"/>
  <c r="K6" i="7" s="1"/>
  <c r="L6" i="7" s="1"/>
  <c r="M6" i="7" s="1"/>
  <c r="N6" i="7" s="1"/>
  <c r="O6" i="7" s="1"/>
  <c r="P6" i="7" s="1"/>
  <c r="J7" i="7" s="1"/>
  <c r="K7" i="7" s="1"/>
  <c r="L7" i="7" s="1"/>
  <c r="M7" i="7" s="1"/>
  <c r="N7" i="7" s="1"/>
  <c r="O7" i="7" s="1"/>
  <c r="P7" i="7" s="1"/>
  <c r="J8" i="7" s="1"/>
  <c r="K8" i="7" s="1"/>
  <c r="L8" i="7" s="1"/>
  <c r="M8" i="7" s="1"/>
  <c r="N8" i="7" s="1"/>
  <c r="O8" i="7" s="1"/>
  <c r="P8" i="7" s="1"/>
  <c r="J9" i="7" s="1"/>
  <c r="K9" i="7" s="1"/>
  <c r="L9" i="7" s="1"/>
  <c r="M9" i="7" s="1"/>
  <c r="N9" i="7" s="1"/>
  <c r="O9" i="7" s="1"/>
  <c r="P9" i="7" s="1"/>
  <c r="J10" i="7" s="1"/>
  <c r="K10" i="7" s="1"/>
  <c r="L10" i="7" s="1"/>
  <c r="M10" i="7" s="1"/>
  <c r="N10" i="7" s="1"/>
  <c r="O10" i="7" s="1"/>
  <c r="P10" i="7" s="1"/>
  <c r="J11" i="7" s="1"/>
  <c r="K11" i="7" s="1"/>
  <c r="L11" i="7" s="1"/>
  <c r="M11" i="7" s="1"/>
  <c r="N11" i="7" s="1"/>
  <c r="O11" i="7" s="1"/>
  <c r="P11" i="7" s="1"/>
  <c r="R6" i="7"/>
  <c r="S6" i="7" s="1"/>
  <c r="T6" i="7" s="1"/>
  <c r="U6" i="7" s="1"/>
  <c r="V6" i="7" s="1"/>
  <c r="W6" i="7" s="1"/>
  <c r="X6" i="7" s="1"/>
  <c r="R7" i="7" s="1"/>
  <c r="S7" i="7" s="1"/>
  <c r="T7" i="7" s="1"/>
  <c r="U7" i="7" s="1"/>
  <c r="V7" i="7" s="1"/>
  <c r="W7" i="7" s="1"/>
  <c r="X7" i="7" s="1"/>
  <c r="R8" i="7" s="1"/>
  <c r="S8" i="7" s="1"/>
  <c r="T8" i="7" s="1"/>
  <c r="U8" i="7" s="1"/>
  <c r="V8" i="7" s="1"/>
  <c r="W8" i="7" s="1"/>
  <c r="X8" i="7" s="1"/>
  <c r="R9" i="7" s="1"/>
  <c r="S9" i="7" s="1"/>
  <c r="T9" i="7" s="1"/>
  <c r="U9" i="7" s="1"/>
  <c r="V9" i="7" s="1"/>
  <c r="W9" i="7" s="1"/>
  <c r="X9" i="7" s="1"/>
  <c r="R10" i="7" s="1"/>
  <c r="S10" i="7" s="1"/>
  <c r="T10" i="7" s="1"/>
  <c r="U10" i="7" s="1"/>
  <c r="V10" i="7" s="1"/>
  <c r="W10" i="7" s="1"/>
  <c r="X10" i="7" s="1"/>
  <c r="R11" i="7" s="1"/>
  <c r="S11" i="7" s="1"/>
  <c r="T11" i="7" s="1"/>
  <c r="U11" i="7" s="1"/>
  <c r="V11" i="7" s="1"/>
  <c r="W11" i="7" s="1"/>
  <c r="X11" i="7" s="1"/>
  <c r="B15" i="7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17" i="7" s="1"/>
  <c r="C17" i="7" s="1"/>
  <c r="D17" i="7" s="1"/>
  <c r="E17" i="7" s="1"/>
  <c r="F17" i="7" s="1"/>
  <c r="G17" i="7" s="1"/>
  <c r="H17" i="7" s="1"/>
  <c r="B18" i="7" s="1"/>
  <c r="C18" i="7" s="1"/>
  <c r="D18" i="7" s="1"/>
  <c r="E18" i="7" s="1"/>
  <c r="F18" i="7" s="1"/>
  <c r="G18" i="7" s="1"/>
  <c r="H18" i="7" s="1"/>
  <c r="B19" i="7" s="1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J24" i="7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J27" i="7" s="1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J29" i="7" s="1"/>
  <c r="K29" i="7" s="1"/>
  <c r="L29" i="7" s="1"/>
  <c r="M29" i="7" s="1"/>
  <c r="N29" i="7" s="1"/>
  <c r="O29" i="7" s="1"/>
  <c r="P29" i="7" s="1"/>
  <c r="B33" i="7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B35" i="7" s="1"/>
  <c r="C35" i="7" s="1"/>
  <c r="D35" i="7" s="1"/>
  <c r="E35" i="7" s="1"/>
  <c r="F35" i="7" s="1"/>
  <c r="G35" i="7" s="1"/>
  <c r="H35" i="7" s="1"/>
  <c r="B36" i="7" s="1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R24" i="7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R26" i="7" s="1"/>
  <c r="S26" i="7" s="1"/>
  <c r="T26" i="7" s="1"/>
  <c r="U26" i="7" s="1"/>
  <c r="V26" i="7" s="1"/>
  <c r="W26" i="7" s="1"/>
  <c r="X26" i="7" s="1"/>
  <c r="R27" i="7" s="1"/>
  <c r="S27" i="7" s="1"/>
  <c r="T27" i="7" s="1"/>
  <c r="U27" i="7" s="1"/>
  <c r="V27" i="7" s="1"/>
  <c r="W27" i="7" s="1"/>
  <c r="X27" i="7" s="1"/>
  <c r="R28" i="7" s="1"/>
  <c r="S28" i="7" s="1"/>
  <c r="T28" i="7" s="1"/>
  <c r="U28" i="7" s="1"/>
  <c r="V28" i="7" s="1"/>
  <c r="W28" i="7" s="1"/>
  <c r="X28" i="7" s="1"/>
  <c r="R29" i="7" s="1"/>
  <c r="S29" i="7" s="1"/>
  <c r="T29" i="7" s="1"/>
  <c r="U29" i="7" s="1"/>
  <c r="V29" i="7" s="1"/>
  <c r="W29" i="7" s="1"/>
  <c r="X29" i="7" s="1"/>
  <c r="R33" i="7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R35" i="7" s="1"/>
  <c r="S35" i="7" s="1"/>
  <c r="T35" i="7" s="1"/>
  <c r="U35" i="7" s="1"/>
  <c r="V35" i="7" s="1"/>
  <c r="W35" i="7" s="1"/>
  <c r="X35" i="7" s="1"/>
  <c r="R36" i="7" s="1"/>
  <c r="S36" i="7" s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J15" i="7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7" i="7" s="1"/>
  <c r="K17" i="7" s="1"/>
  <c r="L17" i="7" s="1"/>
  <c r="M17" i="7" s="1"/>
  <c r="N17" i="7" s="1"/>
  <c r="O17" i="7" s="1"/>
  <c r="P17" i="7" s="1"/>
  <c r="J18" i="7" s="1"/>
  <c r="K18" i="7" s="1"/>
  <c r="L18" i="7" s="1"/>
  <c r="M18" i="7" s="1"/>
  <c r="N18" i="7" s="1"/>
  <c r="O18" i="7" s="1"/>
  <c r="P18" i="7" s="1"/>
  <c r="J19" i="7" s="1"/>
  <c r="K19" i="7" s="1"/>
  <c r="L19" i="7" s="1"/>
  <c r="M19" i="7" s="1"/>
  <c r="N19" i="7" s="1"/>
  <c r="O19" i="7" s="1"/>
  <c r="P19" i="7" s="1"/>
  <c r="J20" i="7" s="1"/>
  <c r="K20" i="7" s="1"/>
  <c r="L20" i="7" s="1"/>
  <c r="M20" i="7" s="1"/>
  <c r="N20" i="7" s="1"/>
  <c r="O20" i="7" s="1"/>
  <c r="P20" i="7" s="1"/>
  <c r="J33" i="7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J35" i="7" s="1"/>
  <c r="K35" i="7" s="1"/>
  <c r="L35" i="7" s="1"/>
  <c r="M35" i="7" s="1"/>
  <c r="N35" i="7" s="1"/>
  <c r="O35" i="7" s="1"/>
  <c r="P35" i="7" s="1"/>
  <c r="J36" i="7" s="1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B6" i="7"/>
  <c r="C6" i="7" s="1"/>
  <c r="D6" i="7" s="1"/>
  <c r="E6" i="7" s="1"/>
  <c r="F6" i="7" s="1"/>
  <c r="G6" i="7" s="1"/>
  <c r="H6" i="7" s="1"/>
  <c r="B7" i="7" s="1"/>
  <c r="C7" i="7" l="1"/>
  <c r="D7" i="7" s="1"/>
  <c r="E7" i="7" s="1"/>
  <c r="F7" i="7" s="1"/>
  <c r="G7" i="7" s="1"/>
  <c r="H7" i="7" s="1"/>
  <c r="B8" i="7" s="1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I68" i="1" l="1"/>
  <c r="G68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G54" i="1"/>
  <c r="A26" i="1"/>
  <c r="A25" i="1"/>
  <c r="A24" i="1"/>
  <c r="A23" i="1"/>
  <c r="A22" i="1"/>
  <c r="A21" i="1"/>
  <c r="A20" i="1"/>
  <c r="J68" i="1"/>
  <c r="H68" i="1"/>
  <c r="H5" i="1"/>
  <c r="H54" i="1" s="1"/>
  <c r="B18" i="1" l="1"/>
  <c r="A18" i="1" s="1"/>
  <c r="B19" i="1"/>
  <c r="B5" i="1"/>
  <c r="B6" i="1"/>
  <c r="A6" i="1" s="1"/>
  <c r="B8" i="1"/>
  <c r="A8" i="1" s="1"/>
  <c r="B7" i="1"/>
  <c r="A7" i="1" s="1"/>
  <c r="B9" i="1"/>
  <c r="A9" i="1" s="1"/>
  <c r="B11" i="1"/>
  <c r="A11" i="1" s="1"/>
  <c r="B13" i="1"/>
  <c r="A13" i="1" s="1"/>
  <c r="B15" i="1"/>
  <c r="A15" i="1" s="1"/>
  <c r="B17" i="1"/>
  <c r="A17" i="1" s="1"/>
  <c r="A19" i="1"/>
  <c r="B10" i="1"/>
  <c r="A10" i="1" s="1"/>
  <c r="B12" i="1"/>
  <c r="A12" i="1" s="1"/>
  <c r="B14" i="1"/>
  <c r="A14" i="1" s="1"/>
  <c r="B16" i="1"/>
  <c r="A16" i="1" s="1"/>
  <c r="A5" i="1" l="1"/>
</calcChain>
</file>

<file path=xl/sharedStrings.xml><?xml version="1.0" encoding="utf-8"?>
<sst xmlns="http://schemas.openxmlformats.org/spreadsheetml/2006/main" count="175" uniqueCount="78">
  <si>
    <t>Список
гос. предпраздничных дней
(дополняемый)</t>
  </si>
  <si>
    <t>Список
гос. праздничных дней
(дополняемый)</t>
  </si>
  <si>
    <t>Список дополнительных нерабочих дней</t>
  </si>
  <si>
    <t>Список дополнительных рабочих дней</t>
  </si>
  <si>
    <t>неделя</t>
  </si>
  <si>
    <t>предпрзд</t>
  </si>
  <si>
    <t>январь</t>
  </si>
  <si>
    <t>день</t>
  </si>
  <si>
    <t>раб дней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</si>
  <si>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</si>
  <si>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</si>
  <si>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</si>
  <si>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</si>
  <si>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</si>
  <si>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</si>
  <si>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</si>
  <si>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</si>
  <si>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</si>
  <si>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</si>
  <si>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</si>
  <si>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</si>
  <si>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Праздники: январь-1,2,3,4,5,6,7,8; февраль-23; март-8; май-1,9; июнь-12; ноябрь-4.</t>
  </si>
  <si>
    <r>
      <rPr>
        <sz val="9"/>
        <rFont val="Arial"/>
        <family val="2"/>
        <charset val="204"/>
      </rPr>
      <t>Дни переноса: с 01.01 на 24.02; с 07.01 на 08.05; с 04.10 на 06.11.</t>
    </r>
  </si>
  <si>
    <t>17</t>
  </si>
  <si>
    <t>Февраль</t>
  </si>
  <si>
    <t>22</t>
  </si>
  <si>
    <t>Март</t>
  </si>
  <si>
    <t>20</t>
  </si>
  <si>
    <t>Апрель</t>
  </si>
  <si>
    <t>Май</t>
  </si>
  <si>
    <t>21</t>
  </si>
  <si>
    <t>Июнь</t>
  </si>
  <si>
    <t>Июль</t>
  </si>
  <si>
    <t>23</t>
  </si>
  <si>
    <t>Сентябрь</t>
  </si>
  <si>
    <t>Октябрь</t>
  </si>
  <si>
    <t>Ноябрь</t>
  </si>
  <si>
    <t>Декабрь</t>
  </si>
  <si>
    <t>247</t>
  </si>
  <si>
    <t>Январь</t>
  </si>
  <si>
    <t>Пн</t>
  </si>
  <si>
    <t>Вт</t>
  </si>
  <si>
    <t>Ср</t>
  </si>
  <si>
    <t>Чт</t>
  </si>
  <si>
    <t>Пт</t>
  </si>
  <si>
    <t>Сб</t>
  </si>
  <si>
    <t>Вс</t>
  </si>
  <si>
    <t>Август</t>
  </si>
  <si>
    <t>Нерабочие праздничные дни в 2017 году</t>
  </si>
  <si>
    <t xml:space="preserve">1, 2, 3, 4, 5, 6 и 8 января </t>
  </si>
  <si>
    <t xml:space="preserve">7 января </t>
  </si>
  <si>
    <t xml:space="preserve">23 февраля </t>
  </si>
  <si>
    <t xml:space="preserve">8 марта </t>
  </si>
  <si>
    <t xml:space="preserve">1 мая </t>
  </si>
  <si>
    <t xml:space="preserve">9 мая </t>
  </si>
  <si>
    <t xml:space="preserve">12 июня </t>
  </si>
  <si>
    <t xml:space="preserve">4 ноября </t>
  </si>
  <si>
    <t xml:space="preserve"> Новогодние каникулы;</t>
  </si>
  <si>
    <t xml:space="preserve"> Рождество Христово;</t>
  </si>
  <si>
    <t xml:space="preserve"> День защитника Отечества;</t>
  </si>
  <si>
    <t xml:space="preserve"> Международный женский день;</t>
  </si>
  <si>
    <t xml:space="preserve"> Праздник Весны и Труда;</t>
  </si>
  <si>
    <t xml:space="preserve"> День Победы;</t>
  </si>
  <si>
    <t xml:space="preserve"> День России;</t>
  </si>
  <si>
    <t xml:space="preserve"> День народного единства.</t>
  </si>
  <si>
    <t>Переносы выходных дней и праздников в 2017 году</t>
  </si>
  <si>
    <t>Откуда</t>
  </si>
  <si>
    <t>Куда</t>
  </si>
  <si>
    <t>1 Января (Воскресенье)</t>
  </si>
  <si>
    <t>—&gt;</t>
  </si>
  <si>
    <t>24 Февраля (Пятница)</t>
  </si>
  <si>
    <t>7 Января (Суббота)</t>
  </si>
  <si>
    <t>8 Мая (Понедельник)</t>
  </si>
  <si>
    <t>4 Ноября (Суббота)</t>
  </si>
  <si>
    <t>6 Ноября (Понедельник)</t>
  </si>
  <si>
    <t>плановое количество рабочего времени 38,5 часовая неделя</t>
  </si>
  <si>
    <t>"- В Ячейки оранжевого цвета нужно добавить кол-во рабДней и скорректировать Праздники"</t>
  </si>
  <si>
    <t>год изменяется клавишей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</si>
</sst>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ddd"/>
    <numFmt numFmtId="165" formatCode="0.0"/>
    <numFmt numFmtId="166" formatCode="[$-419]mmmm;@"/>
    <numFmt numFmtId="167" formatCode="dd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0" tint="-0.249977111117893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1"/>
      <color rgb="FF5B9BD5"/>
      <name val="Comic Sans MS"/>
      <family val="4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8" fillId="0" borderId="0"/>
    <xf numFmtId="0" fontId="1" fillId="0" borderId="0"/>
  </cellStyleXfs>
  <cellXfs count="10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0" fillId="3" borderId="0" xfId="0" applyFill="1"/>
    <xf numFmtId="164" fontId="4" fillId="0" borderId="1" xfId="1" applyNumberFormat="1" applyBorder="1" applyAlignment="1">
      <alignment horizontal="center" vertical="center" wrapText="1"/>
    </xf>
    <xf numFmtId="164" fontId="4" fillId="0" borderId="1" xfId="2" applyNumberFormat="1" applyFill="1" applyBorder="1"/>
    <xf numFmtId="14" fontId="4" fillId="4" borderId="1" xfId="1" applyNumberFormat="1" applyFill="1" applyBorder="1" applyAlignment="1">
      <alignment horizontal="center"/>
    </xf>
    <xf numFmtId="0" fontId="7" fillId="0" borderId="1" xfId="2" applyFont="1" applyFill="1" applyBorder="1"/>
    <xf numFmtId="0" fontId="7" fillId="0" borderId="1" xfId="2" applyFont="1" applyFill="1" applyBorder="1" applyAlignment="1">
      <alignment horizontal="center" wrapText="1"/>
    </xf>
    <xf numFmtId="165" fontId="7" fillId="0" borderId="1" xfId="2" applyNumberFormat="1" applyFont="1" applyFill="1" applyBorder="1" applyAlignment="1">
      <alignment horizontal="right" wrapText="1"/>
    </xf>
    <xf numFmtId="166" fontId="8" fillId="0" borderId="2" xfId="3" applyNumberFormat="1" applyFont="1" applyBorder="1" applyAlignment="1">
      <alignment horizontal="center" vertical="center"/>
    </xf>
    <xf numFmtId="0" fontId="8" fillId="0" borderId="3" xfId="3" applyBorder="1" applyAlignment="1">
      <alignment horizontal="center" vertical="center"/>
    </xf>
    <xf numFmtId="0" fontId="8" fillId="0" borderId="4" xfId="3" applyBorder="1" applyAlignment="1">
      <alignment horizontal="center" vertical="center"/>
    </xf>
    <xf numFmtId="0" fontId="9" fillId="0" borderId="1" xfId="2" applyFont="1" applyFill="1" applyBorder="1" applyAlignment="1">
      <alignment horizontal="justify" vertical="top" wrapText="1"/>
    </xf>
    <xf numFmtId="165" fontId="9" fillId="0" borderId="1" xfId="2" applyNumberFormat="1" applyFont="1" applyFill="1" applyBorder="1" applyAlignment="1">
      <alignment horizontal="right" vertical="top" wrapText="1"/>
    </xf>
    <xf numFmtId="166" fontId="8" fillId="0" borderId="5" xfId="3" applyNumberFormat="1" applyBorder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8" fillId="0" borderId="6" xfId="3" applyBorder="1" applyAlignment="1">
      <alignment horizontal="center" vertical="center"/>
    </xf>
    <xf numFmtId="14" fontId="4" fillId="5" borderId="1" xfId="1" applyNumberFormat="1" applyFill="1" applyBorder="1" applyAlignment="1">
      <alignment horizontal="center"/>
    </xf>
    <xf numFmtId="0" fontId="10" fillId="0" borderId="1" xfId="2" applyFont="1" applyFill="1" applyBorder="1" applyAlignment="1">
      <alignment vertical="top" wrapTex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165" fontId="10" fillId="0" borderId="1" xfId="2" applyNumberFormat="1" applyFont="1" applyFill="1" applyBorder="1" applyAlignment="1">
      <alignment horizontal="right" vertical="top" wrapText="1"/>
    </xf>
    <xf numFmtId="165" fontId="4" fillId="0" borderId="1" xfId="2" applyNumberFormat="1" applyFont="1" applyFill="1" applyBorder="1" applyAlignment="1">
      <alignment horizontal="right" wrapText="1"/>
    </xf>
    <xf numFmtId="0" fontId="0" fillId="0" borderId="1" xfId="0" applyBorder="1" applyAlignment="1"/>
    <xf numFmtId="166" fontId="8" fillId="0" borderId="7" xfId="3" applyNumberFormat="1" applyBorder="1" applyAlignment="1">
      <alignment horizontal="center" vertical="center"/>
    </xf>
    <xf numFmtId="0" fontId="8" fillId="0" borderId="8" xfId="3" applyBorder="1" applyAlignment="1">
      <alignment horizontal="center" vertical="center"/>
    </xf>
    <xf numFmtId="0" fontId="8" fillId="0" borderId="9" xfId="3" applyBorder="1" applyAlignment="1">
      <alignment horizontal="center" vertical="center"/>
    </xf>
    <xf numFmtId="0" fontId="4" fillId="0" borderId="1" xfId="2" applyFont="1" applyFill="1" applyBorder="1"/>
    <xf numFmtId="0" fontId="8" fillId="0" borderId="0" xfId="0" applyFont="1"/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7" fillId="0" borderId="11" xfId="4" applyFont="1" applyFill="1" applyBorder="1" applyAlignment="1">
      <alignment horizontal="center"/>
    </xf>
    <xf numFmtId="0" fontId="1" fillId="0" borderId="12" xfId="4" applyFill="1" applyBorder="1"/>
    <xf numFmtId="0" fontId="4" fillId="0" borderId="0" xfId="2" applyFill="1"/>
    <xf numFmtId="0" fontId="1" fillId="0" borderId="13" xfId="4" applyFill="1" applyBorder="1"/>
    <xf numFmtId="0" fontId="1" fillId="0" borderId="0" xfId="4" applyFill="1" applyBorder="1"/>
    <xf numFmtId="0" fontId="1" fillId="0" borderId="14" xfId="4" applyFill="1" applyBorder="1"/>
    <xf numFmtId="0" fontId="1" fillId="0" borderId="0" xfId="4" applyFill="1" applyBorder="1" applyAlignment="1">
      <alignment horizontal="center"/>
    </xf>
    <xf numFmtId="0" fontId="2" fillId="0" borderId="0" xfId="4" applyFont="1" applyFill="1" applyBorder="1"/>
    <xf numFmtId="167" fontId="1" fillId="0" borderId="13" xfId="4" applyNumberFormat="1" applyFill="1" applyBorder="1"/>
    <xf numFmtId="167" fontId="1" fillId="0" borderId="0" xfId="4" applyNumberFormat="1" applyFill="1" applyBorder="1"/>
    <xf numFmtId="167" fontId="2" fillId="0" borderId="0" xfId="4" applyNumberFormat="1" applyFont="1" applyFill="1" applyBorder="1"/>
    <xf numFmtId="14" fontId="4" fillId="0" borderId="0" xfId="2" applyNumberFormat="1" applyFill="1"/>
    <xf numFmtId="0" fontId="1" fillId="0" borderId="15" xfId="4" applyFill="1" applyBorder="1"/>
    <xf numFmtId="0" fontId="1" fillId="0" borderId="16" xfId="4" applyFill="1" applyBorder="1"/>
    <xf numFmtId="0" fontId="1" fillId="0" borderId="17" xfId="4" applyFill="1" applyBorder="1"/>
    <xf numFmtId="0" fontId="1" fillId="0" borderId="0" xfId="4" applyFill="1"/>
    <xf numFmtId="0" fontId="10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3" xfId="4" applyFill="1" applyBorder="1" applyAlignment="1">
      <alignment horizontal="center"/>
    </xf>
    <xf numFmtId="0" fontId="1" fillId="0" borderId="0" xfId="4" applyFill="1" applyBorder="1" applyAlignment="1">
      <alignment horizontal="center"/>
    </xf>
    <xf numFmtId="0" fontId="17" fillId="0" borderId="10" xfId="4" applyFont="1" applyFill="1" applyBorder="1" applyAlignment="1">
      <alignment horizontal="center"/>
    </xf>
    <xf numFmtId="0" fontId="17" fillId="0" borderId="11" xfId="4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0" fontId="15" fillId="6" borderId="0" xfId="2" applyFont="1" applyFill="1" applyBorder="1" applyAlignment="1">
      <alignment horizontal="center" vertical="center" wrapText="1"/>
    </xf>
    <xf numFmtId="0" fontId="14" fillId="6" borderId="0" xfId="2" applyFont="1" applyFill="1" applyBorder="1" applyAlignment="1">
      <alignment horizontal="center" vertical="center"/>
    </xf>
    <xf numFmtId="0" fontId="14" fillId="6" borderId="0" xfId="2" applyFont="1" applyFill="1" applyBorder="1" applyAlignment="1">
      <alignment horizontal="center" vertical="center" wrapText="1"/>
    </xf>
    <xf numFmtId="165" fontId="15" fillId="6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6" borderId="0" xfId="2" applyFont="1" applyFill="1" applyBorder="1" applyAlignment="1">
      <alignment horizontal="center" vertical="center" wrapText="1"/>
    </xf>
    <xf numFmtId="0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4" fillId="0" borderId="13" xfId="2" applyFill="1" applyBorder="1"/>
    <xf numFmtId="167" fontId="1" fillId="0" borderId="15" xfId="4" applyNumberFormat="1" applyFill="1" applyBorder="1"/>
    <xf numFmtId="167" fontId="1" fillId="0" borderId="16" xfId="4" applyNumberFormat="1" applyFill="1" applyBorder="1"/>
    <xf numFmtId="167" fontId="2" fillId="0" borderId="16" xfId="4" applyNumberFormat="1" applyFont="1" applyFill="1" applyBorder="1"/>
    <xf numFmtId="0" fontId="3" fillId="0" borderId="0" xfId="0" applyNumberFormat="1" applyFont="1" applyFill="1" applyAlignment="1">
      <alignment horizontal="left"/>
    </xf>
    <xf numFmtId="0" fontId="18" fillId="3" borderId="0" xfId="0" applyFont="1" applyFill="1" applyAlignment="1">
      <alignment vertical="center"/>
    </xf>
    <xf numFmtId="0" fontId="10" fillId="0" borderId="0" xfId="0" applyFont="1" applyBorder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164" fontId="0" fillId="0" borderId="0" xfId="0" applyNumberFormat="1"/>
    <xf numFmtId="164" fontId="4" fillId="7" borderId="1" xfId="2" applyNumberFormat="1" applyFill="1" applyBorder="1"/>
    <xf numFmtId="14" fontId="4" fillId="7" borderId="1" xfId="1" applyNumberForma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 vertical="center" wrapText="1"/>
    </xf>
    <xf numFmtId="165" fontId="20" fillId="6" borderId="0" xfId="2" applyNumberFormat="1" applyFont="1" applyFill="1" applyBorder="1" applyAlignment="1">
      <alignment horizontal="center" vertical="center" wrapText="1"/>
    </xf>
    <xf numFmtId="0" fontId="0" fillId="7" borderId="0" xfId="0" applyNumberFormat="1" applyFill="1" applyBorder="1" applyAlignment="1">
      <alignment horizontal="center" vertical="center"/>
    </xf>
    <xf numFmtId="14" fontId="0" fillId="7" borderId="0" xfId="0" applyNumberFormat="1" applyFill="1"/>
    <xf numFmtId="164" fontId="13" fillId="8" borderId="1" xfId="2" applyNumberFormat="1" applyFont="1" applyFill="1" applyBorder="1"/>
    <xf numFmtId="0" fontId="0" fillId="2" borderId="0" xfId="0" applyFill="1"/>
    <xf numFmtId="0" fontId="0" fillId="9" borderId="0" xfId="0" applyFill="1"/>
  </cellXfs>
  <cellStyles count="5">
    <cellStyle name="Обычный" xfId="0" builtinId="0"/>
    <cellStyle name="Обычный 2 2" xfId="2"/>
    <cellStyle name="Обычный 3" xfId="3"/>
    <cellStyle name="Обычный 4" xfId="4"/>
    <cellStyle name="Обычный 6" xfId="1"/>
  </cellStyles>
  <dxfs count="31"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2"/>
        </patternFill>
      </fill>
    </dxf>
    <dxf>
      <font>
        <b/>
        <i val="0"/>
        <condense val="0"/>
        <extend val="0"/>
        <color indexed="8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D$3" max="2044" min="2014" page="10" val="2017"/>
</file>

<file path=xl/ctrlProps/ctrlProp2.xml><?xml version="1.0" encoding="utf-8"?>
<formControlPr xmlns="http://schemas.microsoft.com/office/spreadsheetml/2009/9/main" objectType="Spin" dx="16" fmlaLink="$D$3" max="2044" min="2014" page="10" val="2017"/>
</file>

<file path=xl/ctrlProps/ctrlProp3.xml><?xml version="1.0" encoding="utf-8"?>
<formControlPr xmlns="http://schemas.microsoft.com/office/spreadsheetml/2009/9/main" objectType="Spin" dx="16" fmlaLink="праздники!$D$3" max="2044" min="2014" page="10" val="201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0</xdr:row>
          <xdr:rowOff>57150</xdr:rowOff>
        </xdr:from>
        <xdr:to>
          <xdr:col>3</xdr:col>
          <xdr:colOff>0</xdr:colOff>
          <xdr:row>3</xdr:row>
          <xdr:rowOff>228599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285750</xdr:colOff>
          <xdr:row>0</xdr:row>
          <xdr:rowOff>190499</xdr:rowOff>
        </xdr:from>
        <xdr:to>
          <xdr:col>9</xdr:col>
          <xdr:colOff>819150</xdr:colOff>
          <xdr:row>2</xdr:row>
          <xdr:rowOff>142874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285751</xdr:colOff>
          <xdr:row>1</xdr:row>
          <xdr:rowOff>13607</xdr:rowOff>
        </xdr:from>
        <xdr:to>
          <xdr:col>29</xdr:col>
          <xdr:colOff>149679</xdr:colOff>
          <xdr:row>7</xdr:row>
          <xdr:rowOff>27214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68"/>
  <sheetViews>
    <sheetView tabSelected="1" workbookViewId="0">
      <selection activeCell="O17" sqref="O17"/>
    </sheetView>
  </sheetViews>
  <sheetFormatPr defaultRowHeight="15" x14ac:dyDescent="0.25"/>
  <cols>
    <col min="1" max="1" width="18" customWidth="1"/>
    <col min="2" max="2" width="14.85546875" customWidth="1"/>
    <col min="3" max="3" width="15.42578125" customWidth="1"/>
    <col min="4" max="4" width="11.85546875" customWidth="1"/>
    <col min="5" max="5" width="3" customWidth="1"/>
    <col min="6" max="6" width="1.85546875" customWidth="1"/>
    <col min="7" max="7" width="13.28515625" customWidth="1"/>
    <col min="8" max="8" width="15.85546875" customWidth="1"/>
    <col min="9" max="9" width="4.42578125" customWidth="1"/>
    <col min="10" max="10" width="19.7109375" customWidth="1"/>
    <col min="11" max="14" width="1.140625" customWidth="1"/>
    <col min="15" max="15" width="24.28515625" customWidth="1"/>
    <col min="16" max="16" width="25.7109375" customWidth="1"/>
  </cols>
  <sheetData>
    <row r="1" spans="1:25" x14ac:dyDescent="0.25">
      <c r="B1" s="1"/>
      <c r="C1" s="2">
        <f>D3-2013</f>
        <v>4</v>
      </c>
      <c r="G1" s="98"/>
      <c r="H1" s="100" t="s">
        <v>76</v>
      </c>
      <c r="I1" s="100"/>
      <c r="J1" s="100"/>
      <c r="K1" s="100"/>
      <c r="L1" s="100"/>
      <c r="M1" s="100"/>
      <c r="N1" s="100"/>
      <c r="O1" s="100"/>
      <c r="P1" s="100"/>
    </row>
    <row r="2" spans="1:25" ht="15" customHeight="1" x14ac:dyDescent="0.25">
      <c r="H2" s="101" t="s">
        <v>77</v>
      </c>
      <c r="J2" s="92"/>
    </row>
    <row r="3" spans="1:25" ht="16.5" thickBot="1" x14ac:dyDescent="0.3">
      <c r="A3" s="4"/>
      <c r="B3" s="4"/>
      <c r="C3" s="4"/>
      <c r="D3" s="3">
        <v>2017</v>
      </c>
      <c r="E3" s="4"/>
      <c r="V3" s="5"/>
      <c r="W3" s="5"/>
      <c r="X3" s="5"/>
      <c r="Y3" s="5"/>
    </row>
    <row r="4" spans="1:25" ht="60.75" customHeight="1" thickTop="1" x14ac:dyDescent="0.25">
      <c r="A4" s="4" t="s">
        <v>0</v>
      </c>
      <c r="B4" s="4" t="s">
        <v>1</v>
      </c>
      <c r="C4" s="4" t="s">
        <v>2</v>
      </c>
      <c r="D4" s="4" t="s">
        <v>3</v>
      </c>
      <c r="E4" s="4"/>
      <c r="G4" s="57" t="s">
        <v>75</v>
      </c>
      <c r="H4" s="57"/>
      <c r="I4" s="57"/>
      <c r="J4" s="57"/>
      <c r="O4" s="76" t="s">
        <v>48</v>
      </c>
      <c r="P4" s="5"/>
      <c r="V4" s="12" t="s">
        <v>6</v>
      </c>
      <c r="W4" s="13">
        <v>1</v>
      </c>
      <c r="X4" s="13">
        <v>2013</v>
      </c>
      <c r="Y4" s="14">
        <v>2013</v>
      </c>
    </row>
    <row r="5" spans="1:25" ht="13.5" customHeight="1" x14ac:dyDescent="0.25">
      <c r="A5" s="6">
        <f>IFERROR((B5-1),"ошибка")</f>
        <v>42735</v>
      </c>
      <c r="B5" s="7">
        <f>EDATE("01.01.2013",12*C1)</f>
        <v>42736</v>
      </c>
      <c r="C5" s="93">
        <v>42863</v>
      </c>
      <c r="D5" s="7"/>
      <c r="E5" s="8"/>
      <c r="G5" s="58" t="s">
        <v>4</v>
      </c>
      <c r="H5" s="58">
        <f>D3</f>
        <v>2017</v>
      </c>
      <c r="I5" s="59" t="s">
        <v>5</v>
      </c>
      <c r="J5" s="60">
        <v>38.5</v>
      </c>
      <c r="O5" s="77" t="s">
        <v>49</v>
      </c>
      <c r="P5" s="77" t="s">
        <v>57</v>
      </c>
      <c r="V5" s="17" t="s">
        <v>9</v>
      </c>
      <c r="W5" s="18">
        <v>2</v>
      </c>
      <c r="X5" s="18">
        <v>2014</v>
      </c>
      <c r="Y5" s="19">
        <v>2013</v>
      </c>
    </row>
    <row r="6" spans="1:25" ht="13.5" customHeight="1" x14ac:dyDescent="0.25">
      <c r="A6" s="6">
        <f t="shared" ref="A6:A19" si="0">IFERROR((B6-1),"ошибка")</f>
        <v>42736</v>
      </c>
      <c r="B6" s="7">
        <f>EDATE("02.01.2013",12*C1)</f>
        <v>42737</v>
      </c>
      <c r="C6" s="93">
        <v>43045</v>
      </c>
      <c r="D6" s="7"/>
      <c r="E6" s="8"/>
      <c r="G6" s="61" t="s">
        <v>7</v>
      </c>
      <c r="H6" s="62" t="s">
        <v>8</v>
      </c>
      <c r="I6" s="63"/>
      <c r="J6" s="64">
        <v>7.7</v>
      </c>
      <c r="O6" s="78" t="s">
        <v>50</v>
      </c>
      <c r="P6" s="78" t="s">
        <v>58</v>
      </c>
      <c r="V6" s="17" t="s">
        <v>10</v>
      </c>
      <c r="W6" s="18">
        <v>3</v>
      </c>
      <c r="X6" s="18">
        <v>2015</v>
      </c>
      <c r="Y6" s="19">
        <v>2013</v>
      </c>
    </row>
    <row r="7" spans="1:25" ht="13.5" customHeight="1" x14ac:dyDescent="0.25">
      <c r="A7" s="6">
        <f t="shared" si="0"/>
        <v>42737</v>
      </c>
      <c r="B7" s="7">
        <f>EDATE("03.01.2013",12*C1)</f>
        <v>42738</v>
      </c>
      <c r="C7" s="93">
        <v>42790</v>
      </c>
      <c r="D7" s="20"/>
      <c r="E7" s="8"/>
      <c r="G7" s="65" t="s">
        <v>6</v>
      </c>
      <c r="H7" s="97" t="s">
        <v>23</v>
      </c>
      <c r="I7" s="67"/>
      <c r="J7" s="95">
        <f>H7*$J$6-I7</f>
        <v>130.9</v>
      </c>
      <c r="O7" s="77" t="s">
        <v>51</v>
      </c>
      <c r="P7" s="77" t="s">
        <v>59</v>
      </c>
      <c r="V7" s="17" t="s">
        <v>11</v>
      </c>
      <c r="W7" s="18">
        <v>4</v>
      </c>
      <c r="X7" s="18">
        <v>2016</v>
      </c>
      <c r="Y7" s="19">
        <v>2013</v>
      </c>
    </row>
    <row r="8" spans="1:25" ht="13.5" customHeight="1" x14ac:dyDescent="0.25">
      <c r="A8" s="6">
        <f t="shared" si="0"/>
        <v>42738</v>
      </c>
      <c r="B8" s="7">
        <f>EDATE("04.01.2013",12*C1)</f>
        <v>42739</v>
      </c>
      <c r="C8" s="93"/>
      <c r="D8" s="20"/>
      <c r="E8" s="8"/>
      <c r="G8" s="68" t="s">
        <v>9</v>
      </c>
      <c r="H8" s="97">
        <v>18</v>
      </c>
      <c r="I8" s="70">
        <v>1</v>
      </c>
      <c r="J8" s="96">
        <f>H8*$J$6-I8</f>
        <v>137.6</v>
      </c>
      <c r="O8" s="78" t="s">
        <v>52</v>
      </c>
      <c r="P8" s="78" t="s">
        <v>60</v>
      </c>
      <c r="V8" s="17" t="s">
        <v>12</v>
      </c>
      <c r="W8" s="18">
        <v>5</v>
      </c>
      <c r="X8" s="18">
        <v>2017</v>
      </c>
      <c r="Y8" s="19">
        <v>2013</v>
      </c>
    </row>
    <row r="9" spans="1:25" ht="13.5" customHeight="1" x14ac:dyDescent="0.25">
      <c r="A9" s="6">
        <f t="shared" si="0"/>
        <v>42739</v>
      </c>
      <c r="B9" s="7">
        <f>EDATE("05.01.2013",12*C1)</f>
        <v>42740</v>
      </c>
      <c r="C9" s="94"/>
      <c r="D9" s="20"/>
      <c r="E9" s="8"/>
      <c r="G9" s="65" t="s">
        <v>10</v>
      </c>
      <c r="H9" s="97" t="s">
        <v>25</v>
      </c>
      <c r="I9" s="67">
        <v>1</v>
      </c>
      <c r="J9" s="95">
        <f t="shared" ref="J9:J18" si="1">H9*$J$6-I9</f>
        <v>168.4</v>
      </c>
      <c r="O9" s="77" t="s">
        <v>53</v>
      </c>
      <c r="P9" s="77" t="s">
        <v>61</v>
      </c>
      <c r="V9" s="17" t="s">
        <v>13</v>
      </c>
      <c r="W9" s="18">
        <v>6</v>
      </c>
      <c r="X9" s="18">
        <v>2018</v>
      </c>
      <c r="Y9" s="19">
        <v>2013</v>
      </c>
    </row>
    <row r="10" spans="1:25" ht="13.5" customHeight="1" x14ac:dyDescent="0.25">
      <c r="A10" s="6">
        <f t="shared" si="0"/>
        <v>42740</v>
      </c>
      <c r="B10" s="7">
        <f>EDATE("06.01.2013",12*C1)</f>
        <v>42741</v>
      </c>
      <c r="C10" s="94"/>
      <c r="D10" s="8"/>
      <c r="E10" s="8"/>
      <c r="G10" s="68" t="s">
        <v>11</v>
      </c>
      <c r="H10" s="97" t="s">
        <v>27</v>
      </c>
      <c r="I10" s="69"/>
      <c r="J10" s="96">
        <f t="shared" si="1"/>
        <v>154</v>
      </c>
      <c r="O10" s="78" t="s">
        <v>54</v>
      </c>
      <c r="P10" s="78" t="s">
        <v>62</v>
      </c>
      <c r="V10" s="17" t="s">
        <v>14</v>
      </c>
      <c r="W10" s="18">
        <v>7</v>
      </c>
      <c r="X10" s="18">
        <v>2019</v>
      </c>
      <c r="Y10" s="19">
        <v>2013</v>
      </c>
    </row>
    <row r="11" spans="1:25" ht="13.5" customHeight="1" x14ac:dyDescent="0.25">
      <c r="A11" s="6">
        <f t="shared" si="0"/>
        <v>42741</v>
      </c>
      <c r="B11" s="7">
        <f>EDATE("07.01.2013",12*C1)</f>
        <v>42742</v>
      </c>
      <c r="C11" s="94"/>
      <c r="D11" s="8"/>
      <c r="E11" s="8"/>
      <c r="G11" s="65" t="s">
        <v>12</v>
      </c>
      <c r="H11" s="97" t="s">
        <v>27</v>
      </c>
      <c r="I11" s="66"/>
      <c r="J11" s="95">
        <f t="shared" si="1"/>
        <v>154</v>
      </c>
      <c r="O11" s="77" t="s">
        <v>55</v>
      </c>
      <c r="P11" s="77" t="s">
        <v>63</v>
      </c>
      <c r="V11" s="17" t="s">
        <v>15</v>
      </c>
      <c r="W11" s="18">
        <v>8</v>
      </c>
      <c r="X11" s="18">
        <v>2020</v>
      </c>
      <c r="Y11" s="19">
        <v>2013</v>
      </c>
    </row>
    <row r="12" spans="1:25" ht="13.5" customHeight="1" x14ac:dyDescent="0.25">
      <c r="A12" s="6">
        <f t="shared" si="0"/>
        <v>42742</v>
      </c>
      <c r="B12" s="7">
        <f>EDATE("08.01.2013",12*C1)</f>
        <v>42743</v>
      </c>
      <c r="C12" s="94"/>
      <c r="D12" s="8"/>
      <c r="E12" s="8"/>
      <c r="G12" s="68" t="s">
        <v>13</v>
      </c>
      <c r="H12" s="97" t="s">
        <v>30</v>
      </c>
      <c r="I12" s="69"/>
      <c r="J12" s="96">
        <f t="shared" si="1"/>
        <v>161.70000000000002</v>
      </c>
      <c r="O12" s="78" t="s">
        <v>56</v>
      </c>
      <c r="P12" s="78" t="s">
        <v>64</v>
      </c>
      <c r="V12" s="17" t="s">
        <v>16</v>
      </c>
      <c r="W12" s="18">
        <v>9</v>
      </c>
      <c r="X12" s="18">
        <v>2021</v>
      </c>
      <c r="Y12" s="19">
        <v>2013</v>
      </c>
    </row>
    <row r="13" spans="1:25" ht="13.5" customHeight="1" x14ac:dyDescent="0.3">
      <c r="A13" s="6">
        <f t="shared" si="0"/>
        <v>42788</v>
      </c>
      <c r="B13" s="7">
        <f>EDATE("23.02.2013",12*C1)</f>
        <v>42789</v>
      </c>
      <c r="C13" s="94"/>
      <c r="D13" s="8"/>
      <c r="E13" s="8"/>
      <c r="G13" s="65" t="s">
        <v>14</v>
      </c>
      <c r="H13" s="97" t="s">
        <v>30</v>
      </c>
      <c r="I13" s="67"/>
      <c r="J13" s="95">
        <f t="shared" si="1"/>
        <v>161.70000000000002</v>
      </c>
      <c r="O13" s="79"/>
      <c r="P13" s="79"/>
      <c r="V13" s="17" t="s">
        <v>17</v>
      </c>
      <c r="W13" s="18">
        <v>10</v>
      </c>
      <c r="X13" s="18">
        <v>2022</v>
      </c>
      <c r="Y13" s="19">
        <v>2013</v>
      </c>
    </row>
    <row r="14" spans="1:25" ht="13.5" customHeight="1" x14ac:dyDescent="0.25">
      <c r="A14" s="6">
        <f t="shared" si="0"/>
        <v>42801</v>
      </c>
      <c r="B14" s="7">
        <f>EDATE("8.03.2013",12*C1)</f>
        <v>42802</v>
      </c>
      <c r="C14" s="94"/>
      <c r="D14" s="8"/>
      <c r="E14" s="8"/>
      <c r="G14" s="68" t="s">
        <v>15</v>
      </c>
      <c r="H14" s="97" t="s">
        <v>33</v>
      </c>
      <c r="I14" s="70"/>
      <c r="J14" s="96">
        <f t="shared" si="1"/>
        <v>177.1</v>
      </c>
      <c r="V14" s="17" t="s">
        <v>18</v>
      </c>
      <c r="W14" s="18">
        <v>11</v>
      </c>
      <c r="X14" s="18">
        <v>2023</v>
      </c>
      <c r="Y14" s="19">
        <v>2013</v>
      </c>
    </row>
    <row r="15" spans="1:25" ht="13.5" customHeight="1" thickBot="1" x14ac:dyDescent="0.3">
      <c r="A15" s="6">
        <f t="shared" si="0"/>
        <v>42855</v>
      </c>
      <c r="B15" s="7">
        <f>EDATE("1.05.2013",12*C1)</f>
        <v>42856</v>
      </c>
      <c r="C15" s="94"/>
      <c r="D15" s="8"/>
      <c r="E15" s="8"/>
      <c r="G15" s="65" t="s">
        <v>16</v>
      </c>
      <c r="H15" s="97" t="s">
        <v>30</v>
      </c>
      <c r="I15" s="67"/>
      <c r="J15" s="95">
        <f t="shared" si="1"/>
        <v>161.70000000000002</v>
      </c>
      <c r="V15" s="27" t="s">
        <v>19</v>
      </c>
      <c r="W15" s="28">
        <v>12</v>
      </c>
      <c r="X15" s="28">
        <v>2024</v>
      </c>
      <c r="Y15" s="29">
        <v>2013</v>
      </c>
    </row>
    <row r="16" spans="1:25" ht="13.5" customHeight="1" thickTop="1" x14ac:dyDescent="0.25">
      <c r="A16" s="6">
        <f t="shared" si="0"/>
        <v>42863</v>
      </c>
      <c r="B16" s="7">
        <f>EDATE("9.05.2013",12*$C$1)</f>
        <v>42864</v>
      </c>
      <c r="C16" s="94"/>
      <c r="D16" s="8"/>
      <c r="E16" s="8"/>
      <c r="G16" s="68" t="s">
        <v>17</v>
      </c>
      <c r="H16" s="97" t="s">
        <v>25</v>
      </c>
      <c r="I16" s="70"/>
      <c r="J16" s="96">
        <f t="shared" si="1"/>
        <v>169.4</v>
      </c>
    </row>
    <row r="17" spans="1:16" ht="13.5" customHeight="1" x14ac:dyDescent="0.25">
      <c r="A17" s="6">
        <f t="shared" si="0"/>
        <v>42897</v>
      </c>
      <c r="B17" s="7">
        <f>EDATE("12.06.2013",12*$C$1)</f>
        <v>42898</v>
      </c>
      <c r="C17" s="94"/>
      <c r="D17" s="8"/>
      <c r="E17" s="8"/>
      <c r="G17" s="65" t="s">
        <v>18</v>
      </c>
      <c r="H17" s="97" t="s">
        <v>30</v>
      </c>
      <c r="I17" s="66">
        <v>1</v>
      </c>
      <c r="J17" s="95">
        <f t="shared" si="1"/>
        <v>160.70000000000002</v>
      </c>
    </row>
    <row r="18" spans="1:16" ht="13.5" customHeight="1" x14ac:dyDescent="0.25">
      <c r="A18" s="6">
        <f t="shared" si="0"/>
        <v>43042</v>
      </c>
      <c r="B18" s="7">
        <f>EDATE("4.11.2013",12*$C$1)</f>
        <v>43043</v>
      </c>
      <c r="C18" s="94"/>
      <c r="D18" s="8"/>
      <c r="E18" s="8"/>
      <c r="G18" s="68" t="s">
        <v>19</v>
      </c>
      <c r="H18" s="97" t="s">
        <v>30</v>
      </c>
      <c r="I18" s="69"/>
      <c r="J18" s="96">
        <f t="shared" si="1"/>
        <v>161.70000000000002</v>
      </c>
    </row>
    <row r="19" spans="1:16" ht="13.5" customHeight="1" x14ac:dyDescent="0.25">
      <c r="A19" s="6">
        <f t="shared" si="0"/>
        <v>43100</v>
      </c>
      <c r="B19" s="99">
        <f>EDATE("31.12.2013",12*$C$1)+1</f>
        <v>43101</v>
      </c>
      <c r="C19" s="94"/>
      <c r="D19" s="8"/>
      <c r="E19" s="8"/>
      <c r="G19" s="58" t="s">
        <v>20</v>
      </c>
      <c r="H19" s="58" t="s">
        <v>38</v>
      </c>
      <c r="I19" s="58"/>
      <c r="J19" s="60">
        <v>1898.9</v>
      </c>
    </row>
    <row r="20" spans="1:16" ht="13.5" customHeight="1" x14ac:dyDescent="0.25">
      <c r="A20" s="6">
        <f t="shared" ref="A20:A26" si="2">IFERROR((B20-1),"")</f>
        <v>-1</v>
      </c>
      <c r="B20" s="8"/>
      <c r="C20" s="8"/>
      <c r="D20" s="8"/>
      <c r="E20" s="8"/>
    </row>
    <row r="21" spans="1:16" ht="13.5" customHeight="1" x14ac:dyDescent="0.25">
      <c r="A21" s="6">
        <f t="shared" si="2"/>
        <v>-1</v>
      </c>
      <c r="B21" s="8"/>
      <c r="C21" s="8"/>
      <c r="D21" s="8"/>
      <c r="E21" s="8"/>
      <c r="G21" s="31"/>
    </row>
    <row r="22" spans="1:16" ht="13.5" customHeight="1" x14ac:dyDescent="0.25">
      <c r="A22" s="6">
        <f t="shared" si="2"/>
        <v>-1</v>
      </c>
      <c r="B22" s="8"/>
      <c r="C22" s="8"/>
      <c r="D22" s="8"/>
      <c r="E22" s="8"/>
      <c r="G22" s="31"/>
      <c r="O22" s="50"/>
      <c r="P22" s="50"/>
    </row>
    <row r="23" spans="1:16" ht="13.5" customHeight="1" x14ac:dyDescent="0.25">
      <c r="A23" s="6">
        <f t="shared" si="2"/>
        <v>-1</v>
      </c>
      <c r="B23" s="8"/>
      <c r="C23" s="8"/>
      <c r="D23" s="8"/>
      <c r="E23" s="8"/>
      <c r="O23" s="50"/>
      <c r="P23" s="50"/>
    </row>
    <row r="24" spans="1:16" ht="13.5" customHeight="1" x14ac:dyDescent="0.25">
      <c r="A24" s="6">
        <f t="shared" si="2"/>
        <v>-1</v>
      </c>
      <c r="B24" s="8"/>
      <c r="C24" s="8"/>
      <c r="D24" s="8"/>
      <c r="E24" s="8"/>
      <c r="G24" s="32" t="s">
        <v>21</v>
      </c>
      <c r="O24" s="50"/>
      <c r="P24" s="50"/>
    </row>
    <row r="25" spans="1:16" ht="13.5" customHeight="1" x14ac:dyDescent="0.25">
      <c r="A25" s="6">
        <f t="shared" si="2"/>
        <v>-1</v>
      </c>
      <c r="B25" s="8"/>
      <c r="C25" s="8"/>
      <c r="D25" s="8"/>
      <c r="E25" s="8"/>
      <c r="G25" s="33" t="s">
        <v>22</v>
      </c>
      <c r="O25" s="50"/>
      <c r="P25" s="50"/>
    </row>
    <row r="26" spans="1:16" ht="13.5" customHeight="1" x14ac:dyDescent="0.25">
      <c r="A26" s="6">
        <f t="shared" si="2"/>
        <v>-1</v>
      </c>
      <c r="B26" s="8"/>
      <c r="C26" s="8"/>
      <c r="D26" s="8"/>
      <c r="E26" s="8"/>
      <c r="O26" s="50"/>
      <c r="P26" s="50"/>
    </row>
    <row r="27" spans="1:16" ht="13.5" customHeight="1" thickBot="1" x14ac:dyDescent="0.3">
      <c r="H27" t="s">
        <v>65</v>
      </c>
      <c r="O27" s="50"/>
      <c r="P27" s="50"/>
    </row>
    <row r="28" spans="1:16" ht="13.5" customHeight="1" x14ac:dyDescent="0.25">
      <c r="G28" s="81" t="s">
        <v>66</v>
      </c>
      <c r="H28" s="82"/>
      <c r="I28" s="83"/>
      <c r="J28" s="83" t="s">
        <v>67</v>
      </c>
      <c r="K28" s="83"/>
      <c r="L28" s="83"/>
      <c r="M28" s="83"/>
      <c r="N28" s="84"/>
      <c r="O28" s="50"/>
      <c r="P28" s="50"/>
    </row>
    <row r="29" spans="1:16" ht="13.5" customHeight="1" x14ac:dyDescent="0.25">
      <c r="G29" s="85" t="s">
        <v>68</v>
      </c>
      <c r="H29" s="80"/>
      <c r="I29" s="52" t="s">
        <v>69</v>
      </c>
      <c r="J29" s="80" t="s">
        <v>70</v>
      </c>
      <c r="K29" s="80"/>
      <c r="L29" s="80"/>
      <c r="M29" s="80"/>
      <c r="N29" s="86"/>
      <c r="O29" s="50"/>
      <c r="P29" s="50"/>
    </row>
    <row r="30" spans="1:16" ht="13.5" customHeight="1" x14ac:dyDescent="0.25">
      <c r="G30" s="85" t="s">
        <v>71</v>
      </c>
      <c r="H30" s="80"/>
      <c r="I30" s="52" t="s">
        <v>69</v>
      </c>
      <c r="J30" s="80" t="s">
        <v>72</v>
      </c>
      <c r="K30" s="80"/>
      <c r="L30" s="80"/>
      <c r="M30" s="80"/>
      <c r="N30" s="86"/>
      <c r="O30" s="51"/>
      <c r="P30" s="51"/>
    </row>
    <row r="31" spans="1:16" ht="13.5" customHeight="1" thickBot="1" x14ac:dyDescent="0.3">
      <c r="G31" s="87" t="s">
        <v>73</v>
      </c>
      <c r="H31" s="88"/>
      <c r="I31" s="89" t="s">
        <v>69</v>
      </c>
      <c r="J31" s="90" t="s">
        <v>74</v>
      </c>
      <c r="K31" s="90"/>
      <c r="L31" s="90"/>
      <c r="M31" s="90"/>
      <c r="N31" s="91"/>
    </row>
    <row r="32" spans="1:16" ht="13.5" customHeight="1" x14ac:dyDescent="0.25"/>
    <row r="33" ht="13.5" customHeight="1" x14ac:dyDescent="0.25"/>
    <row r="34" ht="13.5" customHeight="1" x14ac:dyDescent="0.25"/>
    <row r="54" spans="7:10" x14ac:dyDescent="0.25">
      <c r="G54" s="9" t="str">
        <f t="shared" ref="G54:J68" si="3">G5</f>
        <v>неделя</v>
      </c>
      <c r="H54" s="9">
        <f t="shared" si="3"/>
        <v>2017</v>
      </c>
      <c r="I54" s="10" t="str">
        <f t="shared" si="3"/>
        <v>предпрзд</v>
      </c>
      <c r="J54" s="11">
        <f t="shared" si="3"/>
        <v>38.5</v>
      </c>
    </row>
    <row r="55" spans="7:10" x14ac:dyDescent="0.25">
      <c r="G55" s="15" t="str">
        <f t="shared" si="3"/>
        <v>день</v>
      </c>
      <c r="H55" s="9" t="str">
        <f t="shared" si="3"/>
        <v>раб дней</v>
      </c>
      <c r="I55" s="10">
        <f t="shared" si="3"/>
        <v>0</v>
      </c>
      <c r="J55" s="16">
        <f t="shared" si="3"/>
        <v>7.7</v>
      </c>
    </row>
    <row r="56" spans="7:10" x14ac:dyDescent="0.25">
      <c r="G56" s="21" t="str">
        <f t="shared" si="3"/>
        <v>январь</v>
      </c>
      <c r="H56" s="22" t="str">
        <f t="shared" si="3"/>
        <v>17</v>
      </c>
      <c r="I56" s="23">
        <f t="shared" si="3"/>
        <v>0</v>
      </c>
      <c r="J56" s="24">
        <f t="shared" si="3"/>
        <v>130.9</v>
      </c>
    </row>
    <row r="57" spans="7:10" x14ac:dyDescent="0.25">
      <c r="G57" s="21" t="str">
        <f t="shared" si="3"/>
        <v>февраль</v>
      </c>
      <c r="H57" s="22">
        <f t="shared" si="3"/>
        <v>18</v>
      </c>
      <c r="I57" s="23">
        <f t="shared" si="3"/>
        <v>1</v>
      </c>
      <c r="J57" s="25">
        <f t="shared" si="3"/>
        <v>137.6</v>
      </c>
    </row>
    <row r="58" spans="7:10" x14ac:dyDescent="0.25">
      <c r="G58" s="21" t="str">
        <f t="shared" si="3"/>
        <v>март</v>
      </c>
      <c r="H58" s="22" t="str">
        <f t="shared" si="3"/>
        <v>22</v>
      </c>
      <c r="I58" s="23">
        <f t="shared" si="3"/>
        <v>1</v>
      </c>
      <c r="J58" s="25">
        <f t="shared" si="3"/>
        <v>168.4</v>
      </c>
    </row>
    <row r="59" spans="7:10" x14ac:dyDescent="0.25">
      <c r="G59" s="21" t="str">
        <f t="shared" si="3"/>
        <v>апрель</v>
      </c>
      <c r="H59" s="22" t="str">
        <f t="shared" si="3"/>
        <v>20</v>
      </c>
      <c r="I59" s="22">
        <f t="shared" si="3"/>
        <v>0</v>
      </c>
      <c r="J59" s="25">
        <f t="shared" si="3"/>
        <v>154</v>
      </c>
    </row>
    <row r="60" spans="7:10" x14ac:dyDescent="0.25">
      <c r="G60" s="21" t="str">
        <f t="shared" si="3"/>
        <v>май</v>
      </c>
      <c r="H60" s="22" t="str">
        <f t="shared" si="3"/>
        <v>20</v>
      </c>
      <c r="I60" s="22">
        <f t="shared" si="3"/>
        <v>0</v>
      </c>
      <c r="J60" s="25">
        <f t="shared" si="3"/>
        <v>154</v>
      </c>
    </row>
    <row r="61" spans="7:10" x14ac:dyDescent="0.25">
      <c r="G61" s="21" t="str">
        <f t="shared" si="3"/>
        <v>июнь</v>
      </c>
      <c r="H61" s="22" t="str">
        <f t="shared" si="3"/>
        <v>21</v>
      </c>
      <c r="I61" s="22">
        <f t="shared" si="3"/>
        <v>0</v>
      </c>
      <c r="J61" s="25">
        <f t="shared" si="3"/>
        <v>161.70000000000002</v>
      </c>
    </row>
    <row r="62" spans="7:10" x14ac:dyDescent="0.25">
      <c r="G62" s="21" t="str">
        <f t="shared" si="3"/>
        <v>июль</v>
      </c>
      <c r="H62" s="22" t="str">
        <f t="shared" si="3"/>
        <v>21</v>
      </c>
      <c r="I62" s="23">
        <f t="shared" si="3"/>
        <v>0</v>
      </c>
      <c r="J62" s="24">
        <f t="shared" si="3"/>
        <v>161.70000000000002</v>
      </c>
    </row>
    <row r="63" spans="7:10" x14ac:dyDescent="0.25">
      <c r="G63" s="21" t="str">
        <f t="shared" si="3"/>
        <v>август</v>
      </c>
      <c r="H63" s="22" t="str">
        <f t="shared" si="3"/>
        <v>23</v>
      </c>
      <c r="I63" s="23">
        <f t="shared" si="3"/>
        <v>0</v>
      </c>
      <c r="J63" s="25">
        <f t="shared" si="3"/>
        <v>177.1</v>
      </c>
    </row>
    <row r="64" spans="7:10" x14ac:dyDescent="0.25">
      <c r="G64" s="21" t="str">
        <f t="shared" si="3"/>
        <v>сентябрь</v>
      </c>
      <c r="H64" s="22" t="str">
        <f t="shared" si="3"/>
        <v>21</v>
      </c>
      <c r="I64" s="26">
        <f t="shared" si="3"/>
        <v>0</v>
      </c>
      <c r="J64" s="25">
        <f t="shared" si="3"/>
        <v>161.70000000000002</v>
      </c>
    </row>
    <row r="65" spans="7:10" x14ac:dyDescent="0.25">
      <c r="G65" s="21" t="str">
        <f t="shared" si="3"/>
        <v>октябрь</v>
      </c>
      <c r="H65" s="22" t="str">
        <f t="shared" si="3"/>
        <v>22</v>
      </c>
      <c r="I65" s="23">
        <f t="shared" si="3"/>
        <v>0</v>
      </c>
      <c r="J65" s="25">
        <f t="shared" si="3"/>
        <v>169.4</v>
      </c>
    </row>
    <row r="66" spans="7:10" x14ac:dyDescent="0.25">
      <c r="G66" s="21" t="str">
        <f t="shared" si="3"/>
        <v>ноябрь</v>
      </c>
      <c r="H66" s="22" t="str">
        <f t="shared" si="3"/>
        <v>21</v>
      </c>
      <c r="I66" s="22">
        <f t="shared" si="3"/>
        <v>1</v>
      </c>
      <c r="J66" s="25">
        <f t="shared" si="3"/>
        <v>160.70000000000002</v>
      </c>
    </row>
    <row r="67" spans="7:10" x14ac:dyDescent="0.25">
      <c r="G67" s="21" t="str">
        <f t="shared" si="3"/>
        <v>декабрь</v>
      </c>
      <c r="H67" s="22" t="str">
        <f t="shared" si="3"/>
        <v>21</v>
      </c>
      <c r="I67" s="22">
        <f t="shared" si="3"/>
        <v>0</v>
      </c>
      <c r="J67" s="25">
        <f t="shared" si="3"/>
        <v>161.70000000000002</v>
      </c>
    </row>
    <row r="68" spans="7:10" x14ac:dyDescent="0.25">
      <c r="G68" s="30" t="str">
        <f t="shared" si="3"/>
        <v>год</v>
      </c>
      <c r="H68" s="30" t="str">
        <f t="shared" si="3"/>
        <v>247</v>
      </c>
      <c r="I68" s="30">
        <f t="shared" si="3"/>
        <v>0</v>
      </c>
      <c r="J68" s="25">
        <f t="shared" si="3"/>
        <v>1898.9</v>
      </c>
    </row>
  </sheetData>
  <mergeCells count="8">
    <mergeCell ref="G29:H29"/>
    <mergeCell ref="G30:H30"/>
    <mergeCell ref="G31:H31"/>
    <mergeCell ref="J29:N29"/>
    <mergeCell ref="J30:N30"/>
    <mergeCell ref="J31:N31"/>
    <mergeCell ref="G4:J4"/>
    <mergeCell ref="G28:H28"/>
  </mergeCells>
  <conditionalFormatting sqref="B5:E26">
    <cfRule type="cellIs" dxfId="30" priority="3" stopIfTrue="1" operator="equal">
      <formula>0</formula>
    </cfRule>
  </conditionalFormatting>
  <conditionalFormatting sqref="A5:A26">
    <cfRule type="cellIs" dxfId="29" priority="2" stopIfTrue="1" operator="lessThanOrEqual">
      <formula>0</formula>
    </cfRule>
  </conditionalFormatting>
  <conditionalFormatting sqref="C5:C7">
    <cfRule type="expression" dxfId="28" priority="1">
      <formula>((YEAR(B5)-YEAR(С5))&gt;0)</formula>
    </cfRule>
  </conditionalFormatting>
  <pageMargins left="0" right="0" top="0" bottom="0" header="0" footer="0"/>
  <pageSetup paperSize="9" scale="75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 sizeWithCells="1">
                  <from>
                    <xdr:col>2</xdr:col>
                    <xdr:colOff>76200</xdr:colOff>
                    <xdr:row>0</xdr:row>
                    <xdr:rowOff>57150</xdr:rowOff>
                  </from>
                  <to>
                    <xdr:col>3</xdr:col>
                    <xdr:colOff>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print="0" autoPict="0">
                <anchor moveWithCells="1" sizeWithCells="1">
                  <from>
                    <xdr:col>9</xdr:col>
                    <xdr:colOff>285750</xdr:colOff>
                    <xdr:row>0</xdr:row>
                    <xdr:rowOff>190500</xdr:rowOff>
                  </from>
                  <to>
                    <xdr:col>9</xdr:col>
                    <xdr:colOff>819150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E40"/>
  <sheetViews>
    <sheetView zoomScale="85" zoomScaleNormal="85" workbookViewId="0">
      <selection activeCell="AB19" sqref="AB19"/>
    </sheetView>
  </sheetViews>
  <sheetFormatPr defaultRowHeight="15" x14ac:dyDescent="0.25"/>
  <cols>
    <col min="1" max="1" width="9.140625" style="36"/>
    <col min="2" max="8" width="3.140625" style="49" customWidth="1"/>
    <col min="9" max="9" width="4.7109375" style="49" customWidth="1"/>
    <col min="10" max="16" width="3.140625" style="49" customWidth="1"/>
    <col min="17" max="17" width="4.7109375" style="49" customWidth="1"/>
    <col min="18" max="24" width="3.140625" style="49" customWidth="1"/>
    <col min="25" max="25" width="3.140625" style="49" hidden="1" customWidth="1"/>
    <col min="26" max="26" width="2.7109375" style="49" hidden="1" customWidth="1"/>
    <col min="27" max="28" width="9.140625" style="36"/>
    <col min="29" max="29" width="10.140625" style="36" bestFit="1" customWidth="1"/>
    <col min="30" max="257" width="9.140625" style="36"/>
    <col min="258" max="264" width="3.140625" style="36" customWidth="1"/>
    <col min="265" max="265" width="4.7109375" style="36" customWidth="1"/>
    <col min="266" max="272" width="3.140625" style="36" customWidth="1"/>
    <col min="273" max="273" width="4.7109375" style="36" customWidth="1"/>
    <col min="274" max="281" width="3.140625" style="36" customWidth="1"/>
    <col min="282" max="282" width="2.7109375" style="36" customWidth="1"/>
    <col min="283" max="284" width="9.140625" style="36"/>
    <col min="285" max="285" width="10.140625" style="36" bestFit="1" customWidth="1"/>
    <col min="286" max="513" width="9.140625" style="36"/>
    <col min="514" max="520" width="3.140625" style="36" customWidth="1"/>
    <col min="521" max="521" width="4.7109375" style="36" customWidth="1"/>
    <col min="522" max="528" width="3.140625" style="36" customWidth="1"/>
    <col min="529" max="529" width="4.7109375" style="36" customWidth="1"/>
    <col min="530" max="537" width="3.140625" style="36" customWidth="1"/>
    <col min="538" max="538" width="2.7109375" style="36" customWidth="1"/>
    <col min="539" max="540" width="9.140625" style="36"/>
    <col min="541" max="541" width="10.140625" style="36" bestFit="1" customWidth="1"/>
    <col min="542" max="769" width="9.140625" style="36"/>
    <col min="770" max="776" width="3.140625" style="36" customWidth="1"/>
    <col min="777" max="777" width="4.7109375" style="36" customWidth="1"/>
    <col min="778" max="784" width="3.140625" style="36" customWidth="1"/>
    <col min="785" max="785" width="4.7109375" style="36" customWidth="1"/>
    <col min="786" max="793" width="3.140625" style="36" customWidth="1"/>
    <col min="794" max="794" width="2.7109375" style="36" customWidth="1"/>
    <col min="795" max="796" width="9.140625" style="36"/>
    <col min="797" max="797" width="10.140625" style="36" bestFit="1" customWidth="1"/>
    <col min="798" max="1025" width="9.140625" style="36"/>
    <col min="1026" max="1032" width="3.140625" style="36" customWidth="1"/>
    <col min="1033" max="1033" width="4.7109375" style="36" customWidth="1"/>
    <col min="1034" max="1040" width="3.140625" style="36" customWidth="1"/>
    <col min="1041" max="1041" width="4.7109375" style="36" customWidth="1"/>
    <col min="1042" max="1049" width="3.140625" style="36" customWidth="1"/>
    <col min="1050" max="1050" width="2.7109375" style="36" customWidth="1"/>
    <col min="1051" max="1052" width="9.140625" style="36"/>
    <col min="1053" max="1053" width="10.140625" style="36" bestFit="1" customWidth="1"/>
    <col min="1054" max="1281" width="9.140625" style="36"/>
    <col min="1282" max="1288" width="3.140625" style="36" customWidth="1"/>
    <col min="1289" max="1289" width="4.7109375" style="36" customWidth="1"/>
    <col min="1290" max="1296" width="3.140625" style="36" customWidth="1"/>
    <col min="1297" max="1297" width="4.7109375" style="36" customWidth="1"/>
    <col min="1298" max="1305" width="3.140625" style="36" customWidth="1"/>
    <col min="1306" max="1306" width="2.7109375" style="36" customWidth="1"/>
    <col min="1307" max="1308" width="9.140625" style="36"/>
    <col min="1309" max="1309" width="10.140625" style="36" bestFit="1" customWidth="1"/>
    <col min="1310" max="1537" width="9.140625" style="36"/>
    <col min="1538" max="1544" width="3.140625" style="36" customWidth="1"/>
    <col min="1545" max="1545" width="4.7109375" style="36" customWidth="1"/>
    <col min="1546" max="1552" width="3.140625" style="36" customWidth="1"/>
    <col min="1553" max="1553" width="4.7109375" style="36" customWidth="1"/>
    <col min="1554" max="1561" width="3.140625" style="36" customWidth="1"/>
    <col min="1562" max="1562" width="2.7109375" style="36" customWidth="1"/>
    <col min="1563" max="1564" width="9.140625" style="36"/>
    <col min="1565" max="1565" width="10.140625" style="36" bestFit="1" customWidth="1"/>
    <col min="1566" max="1793" width="9.140625" style="36"/>
    <col min="1794" max="1800" width="3.140625" style="36" customWidth="1"/>
    <col min="1801" max="1801" width="4.7109375" style="36" customWidth="1"/>
    <col min="1802" max="1808" width="3.140625" style="36" customWidth="1"/>
    <col min="1809" max="1809" width="4.7109375" style="36" customWidth="1"/>
    <col min="1810" max="1817" width="3.140625" style="36" customWidth="1"/>
    <col min="1818" max="1818" width="2.7109375" style="36" customWidth="1"/>
    <col min="1819" max="1820" width="9.140625" style="36"/>
    <col min="1821" max="1821" width="10.140625" style="36" bestFit="1" customWidth="1"/>
    <col min="1822" max="2049" width="9.140625" style="36"/>
    <col min="2050" max="2056" width="3.140625" style="36" customWidth="1"/>
    <col min="2057" max="2057" width="4.7109375" style="36" customWidth="1"/>
    <col min="2058" max="2064" width="3.140625" style="36" customWidth="1"/>
    <col min="2065" max="2065" width="4.7109375" style="36" customWidth="1"/>
    <col min="2066" max="2073" width="3.140625" style="36" customWidth="1"/>
    <col min="2074" max="2074" width="2.7109375" style="36" customWidth="1"/>
    <col min="2075" max="2076" width="9.140625" style="36"/>
    <col min="2077" max="2077" width="10.140625" style="36" bestFit="1" customWidth="1"/>
    <col min="2078" max="2305" width="9.140625" style="36"/>
    <col min="2306" max="2312" width="3.140625" style="36" customWidth="1"/>
    <col min="2313" max="2313" width="4.7109375" style="36" customWidth="1"/>
    <col min="2314" max="2320" width="3.140625" style="36" customWidth="1"/>
    <col min="2321" max="2321" width="4.7109375" style="36" customWidth="1"/>
    <col min="2322" max="2329" width="3.140625" style="36" customWidth="1"/>
    <col min="2330" max="2330" width="2.7109375" style="36" customWidth="1"/>
    <col min="2331" max="2332" width="9.140625" style="36"/>
    <col min="2333" max="2333" width="10.140625" style="36" bestFit="1" customWidth="1"/>
    <col min="2334" max="2561" width="9.140625" style="36"/>
    <col min="2562" max="2568" width="3.140625" style="36" customWidth="1"/>
    <col min="2569" max="2569" width="4.7109375" style="36" customWidth="1"/>
    <col min="2570" max="2576" width="3.140625" style="36" customWidth="1"/>
    <col min="2577" max="2577" width="4.7109375" style="36" customWidth="1"/>
    <col min="2578" max="2585" width="3.140625" style="36" customWidth="1"/>
    <col min="2586" max="2586" width="2.7109375" style="36" customWidth="1"/>
    <col min="2587" max="2588" width="9.140625" style="36"/>
    <col min="2589" max="2589" width="10.140625" style="36" bestFit="1" customWidth="1"/>
    <col min="2590" max="2817" width="9.140625" style="36"/>
    <col min="2818" max="2824" width="3.140625" style="36" customWidth="1"/>
    <col min="2825" max="2825" width="4.7109375" style="36" customWidth="1"/>
    <col min="2826" max="2832" width="3.140625" style="36" customWidth="1"/>
    <col min="2833" max="2833" width="4.7109375" style="36" customWidth="1"/>
    <col min="2834" max="2841" width="3.140625" style="36" customWidth="1"/>
    <col min="2842" max="2842" width="2.7109375" style="36" customWidth="1"/>
    <col min="2843" max="2844" width="9.140625" style="36"/>
    <col min="2845" max="2845" width="10.140625" style="36" bestFit="1" customWidth="1"/>
    <col min="2846" max="3073" width="9.140625" style="36"/>
    <col min="3074" max="3080" width="3.140625" style="36" customWidth="1"/>
    <col min="3081" max="3081" width="4.7109375" style="36" customWidth="1"/>
    <col min="3082" max="3088" width="3.140625" style="36" customWidth="1"/>
    <col min="3089" max="3089" width="4.7109375" style="36" customWidth="1"/>
    <col min="3090" max="3097" width="3.140625" style="36" customWidth="1"/>
    <col min="3098" max="3098" width="2.7109375" style="36" customWidth="1"/>
    <col min="3099" max="3100" width="9.140625" style="36"/>
    <col min="3101" max="3101" width="10.140625" style="36" bestFit="1" customWidth="1"/>
    <col min="3102" max="3329" width="9.140625" style="36"/>
    <col min="3330" max="3336" width="3.140625" style="36" customWidth="1"/>
    <col min="3337" max="3337" width="4.7109375" style="36" customWidth="1"/>
    <col min="3338" max="3344" width="3.140625" style="36" customWidth="1"/>
    <col min="3345" max="3345" width="4.7109375" style="36" customWidth="1"/>
    <col min="3346" max="3353" width="3.140625" style="36" customWidth="1"/>
    <col min="3354" max="3354" width="2.7109375" style="36" customWidth="1"/>
    <col min="3355" max="3356" width="9.140625" style="36"/>
    <col min="3357" max="3357" width="10.140625" style="36" bestFit="1" customWidth="1"/>
    <col min="3358" max="3585" width="9.140625" style="36"/>
    <col min="3586" max="3592" width="3.140625" style="36" customWidth="1"/>
    <col min="3593" max="3593" width="4.7109375" style="36" customWidth="1"/>
    <col min="3594" max="3600" width="3.140625" style="36" customWidth="1"/>
    <col min="3601" max="3601" width="4.7109375" style="36" customWidth="1"/>
    <col min="3602" max="3609" width="3.140625" style="36" customWidth="1"/>
    <col min="3610" max="3610" width="2.7109375" style="36" customWidth="1"/>
    <col min="3611" max="3612" width="9.140625" style="36"/>
    <col min="3613" max="3613" width="10.140625" style="36" bestFit="1" customWidth="1"/>
    <col min="3614" max="3841" width="9.140625" style="36"/>
    <col min="3842" max="3848" width="3.140625" style="36" customWidth="1"/>
    <col min="3849" max="3849" width="4.7109375" style="36" customWidth="1"/>
    <col min="3850" max="3856" width="3.140625" style="36" customWidth="1"/>
    <col min="3857" max="3857" width="4.7109375" style="36" customWidth="1"/>
    <col min="3858" max="3865" width="3.140625" style="36" customWidth="1"/>
    <col min="3866" max="3866" width="2.7109375" style="36" customWidth="1"/>
    <col min="3867" max="3868" width="9.140625" style="36"/>
    <col min="3869" max="3869" width="10.140625" style="36" bestFit="1" customWidth="1"/>
    <col min="3870" max="4097" width="9.140625" style="36"/>
    <col min="4098" max="4104" width="3.140625" style="36" customWidth="1"/>
    <col min="4105" max="4105" width="4.7109375" style="36" customWidth="1"/>
    <col min="4106" max="4112" width="3.140625" style="36" customWidth="1"/>
    <col min="4113" max="4113" width="4.7109375" style="36" customWidth="1"/>
    <col min="4114" max="4121" width="3.140625" style="36" customWidth="1"/>
    <col min="4122" max="4122" width="2.7109375" style="36" customWidth="1"/>
    <col min="4123" max="4124" width="9.140625" style="36"/>
    <col min="4125" max="4125" width="10.140625" style="36" bestFit="1" customWidth="1"/>
    <col min="4126" max="4353" width="9.140625" style="36"/>
    <col min="4354" max="4360" width="3.140625" style="36" customWidth="1"/>
    <col min="4361" max="4361" width="4.7109375" style="36" customWidth="1"/>
    <col min="4362" max="4368" width="3.140625" style="36" customWidth="1"/>
    <col min="4369" max="4369" width="4.7109375" style="36" customWidth="1"/>
    <col min="4370" max="4377" width="3.140625" style="36" customWidth="1"/>
    <col min="4378" max="4378" width="2.7109375" style="36" customWidth="1"/>
    <col min="4379" max="4380" width="9.140625" style="36"/>
    <col min="4381" max="4381" width="10.140625" style="36" bestFit="1" customWidth="1"/>
    <col min="4382" max="4609" width="9.140625" style="36"/>
    <col min="4610" max="4616" width="3.140625" style="36" customWidth="1"/>
    <col min="4617" max="4617" width="4.7109375" style="36" customWidth="1"/>
    <col min="4618" max="4624" width="3.140625" style="36" customWidth="1"/>
    <col min="4625" max="4625" width="4.7109375" style="36" customWidth="1"/>
    <col min="4626" max="4633" width="3.140625" style="36" customWidth="1"/>
    <col min="4634" max="4634" width="2.7109375" style="36" customWidth="1"/>
    <col min="4635" max="4636" width="9.140625" style="36"/>
    <col min="4637" max="4637" width="10.140625" style="36" bestFit="1" customWidth="1"/>
    <col min="4638" max="4865" width="9.140625" style="36"/>
    <col min="4866" max="4872" width="3.140625" style="36" customWidth="1"/>
    <col min="4873" max="4873" width="4.7109375" style="36" customWidth="1"/>
    <col min="4874" max="4880" width="3.140625" style="36" customWidth="1"/>
    <col min="4881" max="4881" width="4.7109375" style="36" customWidth="1"/>
    <col min="4882" max="4889" width="3.140625" style="36" customWidth="1"/>
    <col min="4890" max="4890" width="2.7109375" style="36" customWidth="1"/>
    <col min="4891" max="4892" width="9.140625" style="36"/>
    <col min="4893" max="4893" width="10.140625" style="36" bestFit="1" customWidth="1"/>
    <col min="4894" max="5121" width="9.140625" style="36"/>
    <col min="5122" max="5128" width="3.140625" style="36" customWidth="1"/>
    <col min="5129" max="5129" width="4.7109375" style="36" customWidth="1"/>
    <col min="5130" max="5136" width="3.140625" style="36" customWidth="1"/>
    <col min="5137" max="5137" width="4.7109375" style="36" customWidth="1"/>
    <col min="5138" max="5145" width="3.140625" style="36" customWidth="1"/>
    <col min="5146" max="5146" width="2.7109375" style="36" customWidth="1"/>
    <col min="5147" max="5148" width="9.140625" style="36"/>
    <col min="5149" max="5149" width="10.140625" style="36" bestFit="1" customWidth="1"/>
    <col min="5150" max="5377" width="9.140625" style="36"/>
    <col min="5378" max="5384" width="3.140625" style="36" customWidth="1"/>
    <col min="5385" max="5385" width="4.7109375" style="36" customWidth="1"/>
    <col min="5386" max="5392" width="3.140625" style="36" customWidth="1"/>
    <col min="5393" max="5393" width="4.7109375" style="36" customWidth="1"/>
    <col min="5394" max="5401" width="3.140625" style="36" customWidth="1"/>
    <col min="5402" max="5402" width="2.7109375" style="36" customWidth="1"/>
    <col min="5403" max="5404" width="9.140625" style="36"/>
    <col min="5405" max="5405" width="10.140625" style="36" bestFit="1" customWidth="1"/>
    <col min="5406" max="5633" width="9.140625" style="36"/>
    <col min="5634" max="5640" width="3.140625" style="36" customWidth="1"/>
    <col min="5641" max="5641" width="4.7109375" style="36" customWidth="1"/>
    <col min="5642" max="5648" width="3.140625" style="36" customWidth="1"/>
    <col min="5649" max="5649" width="4.7109375" style="36" customWidth="1"/>
    <col min="5650" max="5657" width="3.140625" style="36" customWidth="1"/>
    <col min="5658" max="5658" width="2.7109375" style="36" customWidth="1"/>
    <col min="5659" max="5660" width="9.140625" style="36"/>
    <col min="5661" max="5661" width="10.140625" style="36" bestFit="1" customWidth="1"/>
    <col min="5662" max="5889" width="9.140625" style="36"/>
    <col min="5890" max="5896" width="3.140625" style="36" customWidth="1"/>
    <col min="5897" max="5897" width="4.7109375" style="36" customWidth="1"/>
    <col min="5898" max="5904" width="3.140625" style="36" customWidth="1"/>
    <col min="5905" max="5905" width="4.7109375" style="36" customWidth="1"/>
    <col min="5906" max="5913" width="3.140625" style="36" customWidth="1"/>
    <col min="5914" max="5914" width="2.7109375" style="36" customWidth="1"/>
    <col min="5915" max="5916" width="9.140625" style="36"/>
    <col min="5917" max="5917" width="10.140625" style="36" bestFit="1" customWidth="1"/>
    <col min="5918" max="6145" width="9.140625" style="36"/>
    <col min="6146" max="6152" width="3.140625" style="36" customWidth="1"/>
    <col min="6153" max="6153" width="4.7109375" style="36" customWidth="1"/>
    <col min="6154" max="6160" width="3.140625" style="36" customWidth="1"/>
    <col min="6161" max="6161" width="4.7109375" style="36" customWidth="1"/>
    <col min="6162" max="6169" width="3.140625" style="36" customWidth="1"/>
    <col min="6170" max="6170" width="2.7109375" style="36" customWidth="1"/>
    <col min="6171" max="6172" width="9.140625" style="36"/>
    <col min="6173" max="6173" width="10.140625" style="36" bestFit="1" customWidth="1"/>
    <col min="6174" max="6401" width="9.140625" style="36"/>
    <col min="6402" max="6408" width="3.140625" style="36" customWidth="1"/>
    <col min="6409" max="6409" width="4.7109375" style="36" customWidth="1"/>
    <col min="6410" max="6416" width="3.140625" style="36" customWidth="1"/>
    <col min="6417" max="6417" width="4.7109375" style="36" customWidth="1"/>
    <col min="6418" max="6425" width="3.140625" style="36" customWidth="1"/>
    <col min="6426" max="6426" width="2.7109375" style="36" customWidth="1"/>
    <col min="6427" max="6428" width="9.140625" style="36"/>
    <col min="6429" max="6429" width="10.140625" style="36" bestFit="1" customWidth="1"/>
    <col min="6430" max="6657" width="9.140625" style="36"/>
    <col min="6658" max="6664" width="3.140625" style="36" customWidth="1"/>
    <col min="6665" max="6665" width="4.7109375" style="36" customWidth="1"/>
    <col min="6666" max="6672" width="3.140625" style="36" customWidth="1"/>
    <col min="6673" max="6673" width="4.7109375" style="36" customWidth="1"/>
    <col min="6674" max="6681" width="3.140625" style="36" customWidth="1"/>
    <col min="6682" max="6682" width="2.7109375" style="36" customWidth="1"/>
    <col min="6683" max="6684" width="9.140625" style="36"/>
    <col min="6685" max="6685" width="10.140625" style="36" bestFit="1" customWidth="1"/>
    <col min="6686" max="6913" width="9.140625" style="36"/>
    <col min="6914" max="6920" width="3.140625" style="36" customWidth="1"/>
    <col min="6921" max="6921" width="4.7109375" style="36" customWidth="1"/>
    <col min="6922" max="6928" width="3.140625" style="36" customWidth="1"/>
    <col min="6929" max="6929" width="4.7109375" style="36" customWidth="1"/>
    <col min="6930" max="6937" width="3.140625" style="36" customWidth="1"/>
    <col min="6938" max="6938" width="2.7109375" style="36" customWidth="1"/>
    <col min="6939" max="6940" width="9.140625" style="36"/>
    <col min="6941" max="6941" width="10.140625" style="36" bestFit="1" customWidth="1"/>
    <col min="6942" max="7169" width="9.140625" style="36"/>
    <col min="7170" max="7176" width="3.140625" style="36" customWidth="1"/>
    <col min="7177" max="7177" width="4.7109375" style="36" customWidth="1"/>
    <col min="7178" max="7184" width="3.140625" style="36" customWidth="1"/>
    <col min="7185" max="7185" width="4.7109375" style="36" customWidth="1"/>
    <col min="7186" max="7193" width="3.140625" style="36" customWidth="1"/>
    <col min="7194" max="7194" width="2.7109375" style="36" customWidth="1"/>
    <col min="7195" max="7196" width="9.140625" style="36"/>
    <col min="7197" max="7197" width="10.140625" style="36" bestFit="1" customWidth="1"/>
    <col min="7198" max="7425" width="9.140625" style="36"/>
    <col min="7426" max="7432" width="3.140625" style="36" customWidth="1"/>
    <col min="7433" max="7433" width="4.7109375" style="36" customWidth="1"/>
    <col min="7434" max="7440" width="3.140625" style="36" customWidth="1"/>
    <col min="7441" max="7441" width="4.7109375" style="36" customWidth="1"/>
    <col min="7442" max="7449" width="3.140625" style="36" customWidth="1"/>
    <col min="7450" max="7450" width="2.7109375" style="36" customWidth="1"/>
    <col min="7451" max="7452" width="9.140625" style="36"/>
    <col min="7453" max="7453" width="10.140625" style="36" bestFit="1" customWidth="1"/>
    <col min="7454" max="7681" width="9.140625" style="36"/>
    <col min="7682" max="7688" width="3.140625" style="36" customWidth="1"/>
    <col min="7689" max="7689" width="4.7109375" style="36" customWidth="1"/>
    <col min="7690" max="7696" width="3.140625" style="36" customWidth="1"/>
    <col min="7697" max="7697" width="4.7109375" style="36" customWidth="1"/>
    <col min="7698" max="7705" width="3.140625" style="36" customWidth="1"/>
    <col min="7706" max="7706" width="2.7109375" style="36" customWidth="1"/>
    <col min="7707" max="7708" width="9.140625" style="36"/>
    <col min="7709" max="7709" width="10.140625" style="36" bestFit="1" customWidth="1"/>
    <col min="7710" max="7937" width="9.140625" style="36"/>
    <col min="7938" max="7944" width="3.140625" style="36" customWidth="1"/>
    <col min="7945" max="7945" width="4.7109375" style="36" customWidth="1"/>
    <col min="7946" max="7952" width="3.140625" style="36" customWidth="1"/>
    <col min="7953" max="7953" width="4.7109375" style="36" customWidth="1"/>
    <col min="7954" max="7961" width="3.140625" style="36" customWidth="1"/>
    <col min="7962" max="7962" width="2.7109375" style="36" customWidth="1"/>
    <col min="7963" max="7964" width="9.140625" style="36"/>
    <col min="7965" max="7965" width="10.140625" style="36" bestFit="1" customWidth="1"/>
    <col min="7966" max="8193" width="9.140625" style="36"/>
    <col min="8194" max="8200" width="3.140625" style="36" customWidth="1"/>
    <col min="8201" max="8201" width="4.7109375" style="36" customWidth="1"/>
    <col min="8202" max="8208" width="3.140625" style="36" customWidth="1"/>
    <col min="8209" max="8209" width="4.7109375" style="36" customWidth="1"/>
    <col min="8210" max="8217" width="3.140625" style="36" customWidth="1"/>
    <col min="8218" max="8218" width="2.7109375" style="36" customWidth="1"/>
    <col min="8219" max="8220" width="9.140625" style="36"/>
    <col min="8221" max="8221" width="10.140625" style="36" bestFit="1" customWidth="1"/>
    <col min="8222" max="8449" width="9.140625" style="36"/>
    <col min="8450" max="8456" width="3.140625" style="36" customWidth="1"/>
    <col min="8457" max="8457" width="4.7109375" style="36" customWidth="1"/>
    <col min="8458" max="8464" width="3.140625" style="36" customWidth="1"/>
    <col min="8465" max="8465" width="4.7109375" style="36" customWidth="1"/>
    <col min="8466" max="8473" width="3.140625" style="36" customWidth="1"/>
    <col min="8474" max="8474" width="2.7109375" style="36" customWidth="1"/>
    <col min="8475" max="8476" width="9.140625" style="36"/>
    <col min="8477" max="8477" width="10.140625" style="36" bestFit="1" customWidth="1"/>
    <col min="8478" max="8705" width="9.140625" style="36"/>
    <col min="8706" max="8712" width="3.140625" style="36" customWidth="1"/>
    <col min="8713" max="8713" width="4.7109375" style="36" customWidth="1"/>
    <col min="8714" max="8720" width="3.140625" style="36" customWidth="1"/>
    <col min="8721" max="8721" width="4.7109375" style="36" customWidth="1"/>
    <col min="8722" max="8729" width="3.140625" style="36" customWidth="1"/>
    <col min="8730" max="8730" width="2.7109375" style="36" customWidth="1"/>
    <col min="8731" max="8732" width="9.140625" style="36"/>
    <col min="8733" max="8733" width="10.140625" style="36" bestFit="1" customWidth="1"/>
    <col min="8734" max="8961" width="9.140625" style="36"/>
    <col min="8962" max="8968" width="3.140625" style="36" customWidth="1"/>
    <col min="8969" max="8969" width="4.7109375" style="36" customWidth="1"/>
    <col min="8970" max="8976" width="3.140625" style="36" customWidth="1"/>
    <col min="8977" max="8977" width="4.7109375" style="36" customWidth="1"/>
    <col min="8978" max="8985" width="3.140625" style="36" customWidth="1"/>
    <col min="8986" max="8986" width="2.7109375" style="36" customWidth="1"/>
    <col min="8987" max="8988" width="9.140625" style="36"/>
    <col min="8989" max="8989" width="10.140625" style="36" bestFit="1" customWidth="1"/>
    <col min="8990" max="9217" width="9.140625" style="36"/>
    <col min="9218" max="9224" width="3.140625" style="36" customWidth="1"/>
    <col min="9225" max="9225" width="4.7109375" style="36" customWidth="1"/>
    <col min="9226" max="9232" width="3.140625" style="36" customWidth="1"/>
    <col min="9233" max="9233" width="4.7109375" style="36" customWidth="1"/>
    <col min="9234" max="9241" width="3.140625" style="36" customWidth="1"/>
    <col min="9242" max="9242" width="2.7109375" style="36" customWidth="1"/>
    <col min="9243" max="9244" width="9.140625" style="36"/>
    <col min="9245" max="9245" width="10.140625" style="36" bestFit="1" customWidth="1"/>
    <col min="9246" max="9473" width="9.140625" style="36"/>
    <col min="9474" max="9480" width="3.140625" style="36" customWidth="1"/>
    <col min="9481" max="9481" width="4.7109375" style="36" customWidth="1"/>
    <col min="9482" max="9488" width="3.140625" style="36" customWidth="1"/>
    <col min="9489" max="9489" width="4.7109375" style="36" customWidth="1"/>
    <col min="9490" max="9497" width="3.140625" style="36" customWidth="1"/>
    <col min="9498" max="9498" width="2.7109375" style="36" customWidth="1"/>
    <col min="9499" max="9500" width="9.140625" style="36"/>
    <col min="9501" max="9501" width="10.140625" style="36" bestFit="1" customWidth="1"/>
    <col min="9502" max="9729" width="9.140625" style="36"/>
    <col min="9730" max="9736" width="3.140625" style="36" customWidth="1"/>
    <col min="9737" max="9737" width="4.7109375" style="36" customWidth="1"/>
    <col min="9738" max="9744" width="3.140625" style="36" customWidth="1"/>
    <col min="9745" max="9745" width="4.7109375" style="36" customWidth="1"/>
    <col min="9746" max="9753" width="3.140625" style="36" customWidth="1"/>
    <col min="9754" max="9754" width="2.7109375" style="36" customWidth="1"/>
    <col min="9755" max="9756" width="9.140625" style="36"/>
    <col min="9757" max="9757" width="10.140625" style="36" bestFit="1" customWidth="1"/>
    <col min="9758" max="9985" width="9.140625" style="36"/>
    <col min="9986" max="9992" width="3.140625" style="36" customWidth="1"/>
    <col min="9993" max="9993" width="4.7109375" style="36" customWidth="1"/>
    <col min="9994" max="10000" width="3.140625" style="36" customWidth="1"/>
    <col min="10001" max="10001" width="4.7109375" style="36" customWidth="1"/>
    <col min="10002" max="10009" width="3.140625" style="36" customWidth="1"/>
    <col min="10010" max="10010" width="2.7109375" style="36" customWidth="1"/>
    <col min="10011" max="10012" width="9.140625" style="36"/>
    <col min="10013" max="10013" width="10.140625" style="36" bestFit="1" customWidth="1"/>
    <col min="10014" max="10241" width="9.140625" style="36"/>
    <col min="10242" max="10248" width="3.140625" style="36" customWidth="1"/>
    <col min="10249" max="10249" width="4.7109375" style="36" customWidth="1"/>
    <col min="10250" max="10256" width="3.140625" style="36" customWidth="1"/>
    <col min="10257" max="10257" width="4.7109375" style="36" customWidth="1"/>
    <col min="10258" max="10265" width="3.140625" style="36" customWidth="1"/>
    <col min="10266" max="10266" width="2.7109375" style="36" customWidth="1"/>
    <col min="10267" max="10268" width="9.140625" style="36"/>
    <col min="10269" max="10269" width="10.140625" style="36" bestFit="1" customWidth="1"/>
    <col min="10270" max="10497" width="9.140625" style="36"/>
    <col min="10498" max="10504" width="3.140625" style="36" customWidth="1"/>
    <col min="10505" max="10505" width="4.7109375" style="36" customWidth="1"/>
    <col min="10506" max="10512" width="3.140625" style="36" customWidth="1"/>
    <col min="10513" max="10513" width="4.7109375" style="36" customWidth="1"/>
    <col min="10514" max="10521" width="3.140625" style="36" customWidth="1"/>
    <col min="10522" max="10522" width="2.7109375" style="36" customWidth="1"/>
    <col min="10523" max="10524" width="9.140625" style="36"/>
    <col min="10525" max="10525" width="10.140625" style="36" bestFit="1" customWidth="1"/>
    <col min="10526" max="10753" width="9.140625" style="36"/>
    <col min="10754" max="10760" width="3.140625" style="36" customWidth="1"/>
    <col min="10761" max="10761" width="4.7109375" style="36" customWidth="1"/>
    <col min="10762" max="10768" width="3.140625" style="36" customWidth="1"/>
    <col min="10769" max="10769" width="4.7109375" style="36" customWidth="1"/>
    <col min="10770" max="10777" width="3.140625" style="36" customWidth="1"/>
    <col min="10778" max="10778" width="2.7109375" style="36" customWidth="1"/>
    <col min="10779" max="10780" width="9.140625" style="36"/>
    <col min="10781" max="10781" width="10.140625" style="36" bestFit="1" customWidth="1"/>
    <col min="10782" max="11009" width="9.140625" style="36"/>
    <col min="11010" max="11016" width="3.140625" style="36" customWidth="1"/>
    <col min="11017" max="11017" width="4.7109375" style="36" customWidth="1"/>
    <col min="11018" max="11024" width="3.140625" style="36" customWidth="1"/>
    <col min="11025" max="11025" width="4.7109375" style="36" customWidth="1"/>
    <col min="11026" max="11033" width="3.140625" style="36" customWidth="1"/>
    <col min="11034" max="11034" width="2.7109375" style="36" customWidth="1"/>
    <col min="11035" max="11036" width="9.140625" style="36"/>
    <col min="11037" max="11037" width="10.140625" style="36" bestFit="1" customWidth="1"/>
    <col min="11038" max="11265" width="9.140625" style="36"/>
    <col min="11266" max="11272" width="3.140625" style="36" customWidth="1"/>
    <col min="11273" max="11273" width="4.7109375" style="36" customWidth="1"/>
    <col min="11274" max="11280" width="3.140625" style="36" customWidth="1"/>
    <col min="11281" max="11281" width="4.7109375" style="36" customWidth="1"/>
    <col min="11282" max="11289" width="3.140625" style="36" customWidth="1"/>
    <col min="11290" max="11290" width="2.7109375" style="36" customWidth="1"/>
    <col min="11291" max="11292" width="9.140625" style="36"/>
    <col min="11293" max="11293" width="10.140625" style="36" bestFit="1" customWidth="1"/>
    <col min="11294" max="11521" width="9.140625" style="36"/>
    <col min="11522" max="11528" width="3.140625" style="36" customWidth="1"/>
    <col min="11529" max="11529" width="4.7109375" style="36" customWidth="1"/>
    <col min="11530" max="11536" width="3.140625" style="36" customWidth="1"/>
    <col min="11537" max="11537" width="4.7109375" style="36" customWidth="1"/>
    <col min="11538" max="11545" width="3.140625" style="36" customWidth="1"/>
    <col min="11546" max="11546" width="2.7109375" style="36" customWidth="1"/>
    <col min="11547" max="11548" width="9.140625" style="36"/>
    <col min="11549" max="11549" width="10.140625" style="36" bestFit="1" customWidth="1"/>
    <col min="11550" max="11777" width="9.140625" style="36"/>
    <col min="11778" max="11784" width="3.140625" style="36" customWidth="1"/>
    <col min="11785" max="11785" width="4.7109375" style="36" customWidth="1"/>
    <col min="11786" max="11792" width="3.140625" style="36" customWidth="1"/>
    <col min="11793" max="11793" width="4.7109375" style="36" customWidth="1"/>
    <col min="11794" max="11801" width="3.140625" style="36" customWidth="1"/>
    <col min="11802" max="11802" width="2.7109375" style="36" customWidth="1"/>
    <col min="11803" max="11804" width="9.140625" style="36"/>
    <col min="11805" max="11805" width="10.140625" style="36" bestFit="1" customWidth="1"/>
    <col min="11806" max="12033" width="9.140625" style="36"/>
    <col min="12034" max="12040" width="3.140625" style="36" customWidth="1"/>
    <col min="12041" max="12041" width="4.7109375" style="36" customWidth="1"/>
    <col min="12042" max="12048" width="3.140625" style="36" customWidth="1"/>
    <col min="12049" max="12049" width="4.7109375" style="36" customWidth="1"/>
    <col min="12050" max="12057" width="3.140625" style="36" customWidth="1"/>
    <col min="12058" max="12058" width="2.7109375" style="36" customWidth="1"/>
    <col min="12059" max="12060" width="9.140625" style="36"/>
    <col min="12061" max="12061" width="10.140625" style="36" bestFit="1" customWidth="1"/>
    <col min="12062" max="12289" width="9.140625" style="36"/>
    <col min="12290" max="12296" width="3.140625" style="36" customWidth="1"/>
    <col min="12297" max="12297" width="4.7109375" style="36" customWidth="1"/>
    <col min="12298" max="12304" width="3.140625" style="36" customWidth="1"/>
    <col min="12305" max="12305" width="4.7109375" style="36" customWidth="1"/>
    <col min="12306" max="12313" width="3.140625" style="36" customWidth="1"/>
    <col min="12314" max="12314" width="2.7109375" style="36" customWidth="1"/>
    <col min="12315" max="12316" width="9.140625" style="36"/>
    <col min="12317" max="12317" width="10.140625" style="36" bestFit="1" customWidth="1"/>
    <col min="12318" max="12545" width="9.140625" style="36"/>
    <col min="12546" max="12552" width="3.140625" style="36" customWidth="1"/>
    <col min="12553" max="12553" width="4.7109375" style="36" customWidth="1"/>
    <col min="12554" max="12560" width="3.140625" style="36" customWidth="1"/>
    <col min="12561" max="12561" width="4.7109375" style="36" customWidth="1"/>
    <col min="12562" max="12569" width="3.140625" style="36" customWidth="1"/>
    <col min="12570" max="12570" width="2.7109375" style="36" customWidth="1"/>
    <col min="12571" max="12572" width="9.140625" style="36"/>
    <col min="12573" max="12573" width="10.140625" style="36" bestFit="1" customWidth="1"/>
    <col min="12574" max="12801" width="9.140625" style="36"/>
    <col min="12802" max="12808" width="3.140625" style="36" customWidth="1"/>
    <col min="12809" max="12809" width="4.7109375" style="36" customWidth="1"/>
    <col min="12810" max="12816" width="3.140625" style="36" customWidth="1"/>
    <col min="12817" max="12817" width="4.7109375" style="36" customWidth="1"/>
    <col min="12818" max="12825" width="3.140625" style="36" customWidth="1"/>
    <col min="12826" max="12826" width="2.7109375" style="36" customWidth="1"/>
    <col min="12827" max="12828" width="9.140625" style="36"/>
    <col min="12829" max="12829" width="10.140625" style="36" bestFit="1" customWidth="1"/>
    <col min="12830" max="13057" width="9.140625" style="36"/>
    <col min="13058" max="13064" width="3.140625" style="36" customWidth="1"/>
    <col min="13065" max="13065" width="4.7109375" style="36" customWidth="1"/>
    <col min="13066" max="13072" width="3.140625" style="36" customWidth="1"/>
    <col min="13073" max="13073" width="4.7109375" style="36" customWidth="1"/>
    <col min="13074" max="13081" width="3.140625" style="36" customWidth="1"/>
    <col min="13082" max="13082" width="2.7109375" style="36" customWidth="1"/>
    <col min="13083" max="13084" width="9.140625" style="36"/>
    <col min="13085" max="13085" width="10.140625" style="36" bestFit="1" customWidth="1"/>
    <col min="13086" max="13313" width="9.140625" style="36"/>
    <col min="13314" max="13320" width="3.140625" style="36" customWidth="1"/>
    <col min="13321" max="13321" width="4.7109375" style="36" customWidth="1"/>
    <col min="13322" max="13328" width="3.140625" style="36" customWidth="1"/>
    <col min="13329" max="13329" width="4.7109375" style="36" customWidth="1"/>
    <col min="13330" max="13337" width="3.140625" style="36" customWidth="1"/>
    <col min="13338" max="13338" width="2.7109375" style="36" customWidth="1"/>
    <col min="13339" max="13340" width="9.140625" style="36"/>
    <col min="13341" max="13341" width="10.140625" style="36" bestFit="1" customWidth="1"/>
    <col min="13342" max="13569" width="9.140625" style="36"/>
    <col min="13570" max="13576" width="3.140625" style="36" customWidth="1"/>
    <col min="13577" max="13577" width="4.7109375" style="36" customWidth="1"/>
    <col min="13578" max="13584" width="3.140625" style="36" customWidth="1"/>
    <col min="13585" max="13585" width="4.7109375" style="36" customWidth="1"/>
    <col min="13586" max="13593" width="3.140625" style="36" customWidth="1"/>
    <col min="13594" max="13594" width="2.7109375" style="36" customWidth="1"/>
    <col min="13595" max="13596" width="9.140625" style="36"/>
    <col min="13597" max="13597" width="10.140625" style="36" bestFit="1" customWidth="1"/>
    <col min="13598" max="13825" width="9.140625" style="36"/>
    <col min="13826" max="13832" width="3.140625" style="36" customWidth="1"/>
    <col min="13833" max="13833" width="4.7109375" style="36" customWidth="1"/>
    <col min="13834" max="13840" width="3.140625" style="36" customWidth="1"/>
    <col min="13841" max="13841" width="4.7109375" style="36" customWidth="1"/>
    <col min="13842" max="13849" width="3.140625" style="36" customWidth="1"/>
    <col min="13850" max="13850" width="2.7109375" style="36" customWidth="1"/>
    <col min="13851" max="13852" width="9.140625" style="36"/>
    <col min="13853" max="13853" width="10.140625" style="36" bestFit="1" customWidth="1"/>
    <col min="13854" max="14081" width="9.140625" style="36"/>
    <col min="14082" max="14088" width="3.140625" style="36" customWidth="1"/>
    <col min="14089" max="14089" width="4.7109375" style="36" customWidth="1"/>
    <col min="14090" max="14096" width="3.140625" style="36" customWidth="1"/>
    <col min="14097" max="14097" width="4.7109375" style="36" customWidth="1"/>
    <col min="14098" max="14105" width="3.140625" style="36" customWidth="1"/>
    <col min="14106" max="14106" width="2.7109375" style="36" customWidth="1"/>
    <col min="14107" max="14108" width="9.140625" style="36"/>
    <col min="14109" max="14109" width="10.140625" style="36" bestFit="1" customWidth="1"/>
    <col min="14110" max="14337" width="9.140625" style="36"/>
    <col min="14338" max="14344" width="3.140625" style="36" customWidth="1"/>
    <col min="14345" max="14345" width="4.7109375" style="36" customWidth="1"/>
    <col min="14346" max="14352" width="3.140625" style="36" customWidth="1"/>
    <col min="14353" max="14353" width="4.7109375" style="36" customWidth="1"/>
    <col min="14354" max="14361" width="3.140625" style="36" customWidth="1"/>
    <col min="14362" max="14362" width="2.7109375" style="36" customWidth="1"/>
    <col min="14363" max="14364" width="9.140625" style="36"/>
    <col min="14365" max="14365" width="10.140625" style="36" bestFit="1" customWidth="1"/>
    <col min="14366" max="14593" width="9.140625" style="36"/>
    <col min="14594" max="14600" width="3.140625" style="36" customWidth="1"/>
    <col min="14601" max="14601" width="4.7109375" style="36" customWidth="1"/>
    <col min="14602" max="14608" width="3.140625" style="36" customWidth="1"/>
    <col min="14609" max="14609" width="4.7109375" style="36" customWidth="1"/>
    <col min="14610" max="14617" width="3.140625" style="36" customWidth="1"/>
    <col min="14618" max="14618" width="2.7109375" style="36" customWidth="1"/>
    <col min="14619" max="14620" width="9.140625" style="36"/>
    <col min="14621" max="14621" width="10.140625" style="36" bestFit="1" customWidth="1"/>
    <col min="14622" max="14849" width="9.140625" style="36"/>
    <col min="14850" max="14856" width="3.140625" style="36" customWidth="1"/>
    <col min="14857" max="14857" width="4.7109375" style="36" customWidth="1"/>
    <col min="14858" max="14864" width="3.140625" style="36" customWidth="1"/>
    <col min="14865" max="14865" width="4.7109375" style="36" customWidth="1"/>
    <col min="14866" max="14873" width="3.140625" style="36" customWidth="1"/>
    <col min="14874" max="14874" width="2.7109375" style="36" customWidth="1"/>
    <col min="14875" max="14876" width="9.140625" style="36"/>
    <col min="14877" max="14877" width="10.140625" style="36" bestFit="1" customWidth="1"/>
    <col min="14878" max="15105" width="9.140625" style="36"/>
    <col min="15106" max="15112" width="3.140625" style="36" customWidth="1"/>
    <col min="15113" max="15113" width="4.7109375" style="36" customWidth="1"/>
    <col min="15114" max="15120" width="3.140625" style="36" customWidth="1"/>
    <col min="15121" max="15121" width="4.7109375" style="36" customWidth="1"/>
    <col min="15122" max="15129" width="3.140625" style="36" customWidth="1"/>
    <col min="15130" max="15130" width="2.7109375" style="36" customWidth="1"/>
    <col min="15131" max="15132" width="9.140625" style="36"/>
    <col min="15133" max="15133" width="10.140625" style="36" bestFit="1" customWidth="1"/>
    <col min="15134" max="15361" width="9.140625" style="36"/>
    <col min="15362" max="15368" width="3.140625" style="36" customWidth="1"/>
    <col min="15369" max="15369" width="4.7109375" style="36" customWidth="1"/>
    <col min="15370" max="15376" width="3.140625" style="36" customWidth="1"/>
    <col min="15377" max="15377" width="4.7109375" style="36" customWidth="1"/>
    <col min="15378" max="15385" width="3.140625" style="36" customWidth="1"/>
    <col min="15386" max="15386" width="2.7109375" style="36" customWidth="1"/>
    <col min="15387" max="15388" width="9.140625" style="36"/>
    <col min="15389" max="15389" width="10.140625" style="36" bestFit="1" customWidth="1"/>
    <col min="15390" max="15617" width="9.140625" style="36"/>
    <col min="15618" max="15624" width="3.140625" style="36" customWidth="1"/>
    <col min="15625" max="15625" width="4.7109375" style="36" customWidth="1"/>
    <col min="15626" max="15632" width="3.140625" style="36" customWidth="1"/>
    <col min="15633" max="15633" width="4.7109375" style="36" customWidth="1"/>
    <col min="15634" max="15641" width="3.140625" style="36" customWidth="1"/>
    <col min="15642" max="15642" width="2.7109375" style="36" customWidth="1"/>
    <col min="15643" max="15644" width="9.140625" style="36"/>
    <col min="15645" max="15645" width="10.140625" style="36" bestFit="1" customWidth="1"/>
    <col min="15646" max="15873" width="9.140625" style="36"/>
    <col min="15874" max="15880" width="3.140625" style="36" customWidth="1"/>
    <col min="15881" max="15881" width="4.7109375" style="36" customWidth="1"/>
    <col min="15882" max="15888" width="3.140625" style="36" customWidth="1"/>
    <col min="15889" max="15889" width="4.7109375" style="36" customWidth="1"/>
    <col min="15890" max="15897" width="3.140625" style="36" customWidth="1"/>
    <col min="15898" max="15898" width="2.7109375" style="36" customWidth="1"/>
    <col min="15899" max="15900" width="9.140625" style="36"/>
    <col min="15901" max="15901" width="10.140625" style="36" bestFit="1" customWidth="1"/>
    <col min="15902" max="16129" width="9.140625" style="36"/>
    <col min="16130" max="16136" width="3.140625" style="36" customWidth="1"/>
    <col min="16137" max="16137" width="4.7109375" style="36" customWidth="1"/>
    <col min="16138" max="16144" width="3.140625" style="36" customWidth="1"/>
    <col min="16145" max="16145" width="4.7109375" style="36" customWidth="1"/>
    <col min="16146" max="16153" width="3.140625" style="36" customWidth="1"/>
    <col min="16154" max="16154" width="2.7109375" style="36" customWidth="1"/>
    <col min="16155" max="16156" width="9.140625" style="36"/>
    <col min="16157" max="16157" width="10.140625" style="36" bestFit="1" customWidth="1"/>
    <col min="16158" max="16384" width="9.140625" style="36"/>
  </cols>
  <sheetData>
    <row r="1" spans="2:31" ht="15.75" thickBot="1" x14ac:dyDescent="0.3">
      <c r="B1" s="49">
        <v>2017</v>
      </c>
    </row>
    <row r="2" spans="2:31" ht="18" customHeight="1" thickTop="1" x14ac:dyDescent="0.35">
      <c r="B2" s="55">
        <v>2017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34"/>
      <c r="Z2" s="35"/>
      <c r="AA2" s="71"/>
      <c r="AD2" s="2"/>
      <c r="AE2" s="75"/>
    </row>
    <row r="3" spans="2:31" ht="15.75" hidden="1" customHeight="1" x14ac:dyDescent="0.25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  <c r="AA3" s="71"/>
      <c r="AD3"/>
      <c r="AE3"/>
    </row>
    <row r="4" spans="2:31" ht="15" customHeight="1" x14ac:dyDescent="0.25">
      <c r="B4" s="53" t="s">
        <v>39</v>
      </c>
      <c r="C4" s="54"/>
      <c r="D4" s="54"/>
      <c r="E4" s="54"/>
      <c r="F4" s="54"/>
      <c r="G4" s="54"/>
      <c r="H4" s="54"/>
      <c r="I4" s="38"/>
      <c r="J4" s="54" t="s">
        <v>24</v>
      </c>
      <c r="K4" s="54"/>
      <c r="L4" s="54"/>
      <c r="M4" s="54"/>
      <c r="N4" s="54"/>
      <c r="O4" s="54"/>
      <c r="P4" s="54"/>
      <c r="Q4" s="38"/>
      <c r="R4" s="54" t="s">
        <v>26</v>
      </c>
      <c r="S4" s="54"/>
      <c r="T4" s="54"/>
      <c r="U4" s="54"/>
      <c r="V4" s="54"/>
      <c r="W4" s="54"/>
      <c r="X4" s="54"/>
      <c r="Y4" s="40"/>
      <c r="Z4" s="39"/>
      <c r="AA4" s="71"/>
    </row>
    <row r="5" spans="2:31" x14ac:dyDescent="0.25">
      <c r="B5" s="37" t="s">
        <v>40</v>
      </c>
      <c r="C5" s="38" t="s">
        <v>41</v>
      </c>
      <c r="D5" s="38" t="s">
        <v>42</v>
      </c>
      <c r="E5" s="38" t="s">
        <v>43</v>
      </c>
      <c r="F5" s="38" t="s">
        <v>44</v>
      </c>
      <c r="G5" s="41" t="s">
        <v>45</v>
      </c>
      <c r="H5" s="41" t="s">
        <v>46</v>
      </c>
      <c r="I5" s="38"/>
      <c r="J5" s="38" t="s">
        <v>40</v>
      </c>
      <c r="K5" s="38" t="s">
        <v>41</v>
      </c>
      <c r="L5" s="38" t="s">
        <v>42</v>
      </c>
      <c r="M5" s="38" t="s">
        <v>43</v>
      </c>
      <c r="N5" s="38" t="s">
        <v>44</v>
      </c>
      <c r="O5" s="41" t="s">
        <v>45</v>
      </c>
      <c r="P5" s="41" t="s">
        <v>46</v>
      </c>
      <c r="Q5" s="38"/>
      <c r="R5" s="38" t="s">
        <v>40</v>
      </c>
      <c r="S5" s="38" t="s">
        <v>41</v>
      </c>
      <c r="T5" s="38" t="s">
        <v>42</v>
      </c>
      <c r="U5" s="38" t="s">
        <v>43</v>
      </c>
      <c r="V5" s="38" t="s">
        <v>44</v>
      </c>
      <c r="W5" s="41" t="s">
        <v>45</v>
      </c>
      <c r="X5" s="41" t="s">
        <v>46</v>
      </c>
      <c r="Y5" s="41"/>
      <c r="Z5" s="39"/>
      <c r="AA5" s="71"/>
    </row>
    <row r="6" spans="2:31" x14ac:dyDescent="0.25">
      <c r="B6" s="42">
        <f>DATEVALUE(CONCATENATE("01.01.", $B$2))-WEEKDAY(DATEVALUE(CONCATENATE("01.01.", $B$2)),3)</f>
        <v>42730</v>
      </c>
      <c r="C6" s="43">
        <f t="shared" ref="C6:H11" si="0">B6+1</f>
        <v>42731</v>
      </c>
      <c r="D6" s="43">
        <f t="shared" si="0"/>
        <v>42732</v>
      </c>
      <c r="E6" s="43">
        <f t="shared" si="0"/>
        <v>42733</v>
      </c>
      <c r="F6" s="43">
        <f t="shared" si="0"/>
        <v>42734</v>
      </c>
      <c r="G6" s="44">
        <f t="shared" si="0"/>
        <v>42735</v>
      </c>
      <c r="H6" s="44">
        <f t="shared" si="0"/>
        <v>42736</v>
      </c>
      <c r="I6" s="38"/>
      <c r="J6" s="43">
        <f>DATEVALUE(CONCATENATE("01.02.", $B$2))-WEEKDAY(DATEVALUE(CONCATENATE("01.02.", $B$2)),3)</f>
        <v>42765</v>
      </c>
      <c r="K6" s="43">
        <f t="shared" ref="K6:P11" si="1">J6+1</f>
        <v>42766</v>
      </c>
      <c r="L6" s="43">
        <f t="shared" si="1"/>
        <v>42767</v>
      </c>
      <c r="M6" s="43">
        <f t="shared" si="1"/>
        <v>42768</v>
      </c>
      <c r="N6" s="43">
        <f t="shared" si="1"/>
        <v>42769</v>
      </c>
      <c r="O6" s="44">
        <f t="shared" si="1"/>
        <v>42770</v>
      </c>
      <c r="P6" s="44">
        <f t="shared" si="1"/>
        <v>42771</v>
      </c>
      <c r="Q6" s="38"/>
      <c r="R6" s="43">
        <f>DATEVALUE(CONCATENATE("01.03.", $B$2))-WEEKDAY(DATEVALUE(CONCATENATE("01.03.", $B$2)),3)</f>
        <v>42793</v>
      </c>
      <c r="S6" s="43">
        <f t="shared" ref="S6:X11" si="2">R6+1</f>
        <v>42794</v>
      </c>
      <c r="T6" s="43">
        <f t="shared" si="2"/>
        <v>42795</v>
      </c>
      <c r="U6" s="43">
        <f t="shared" si="2"/>
        <v>42796</v>
      </c>
      <c r="V6" s="43">
        <f t="shared" si="2"/>
        <v>42797</v>
      </c>
      <c r="W6" s="44">
        <f t="shared" si="2"/>
        <v>42798</v>
      </c>
      <c r="X6" s="44">
        <f t="shared" si="2"/>
        <v>42799</v>
      </c>
      <c r="Y6" s="44"/>
      <c r="Z6" s="39"/>
      <c r="AA6" s="71"/>
    </row>
    <row r="7" spans="2:31" x14ac:dyDescent="0.25">
      <c r="B7" s="42">
        <f>H6+1</f>
        <v>42737</v>
      </c>
      <c r="C7" s="43">
        <f t="shared" si="0"/>
        <v>42738</v>
      </c>
      <c r="D7" s="43">
        <f t="shared" si="0"/>
        <v>42739</v>
      </c>
      <c r="E7" s="43">
        <f t="shared" si="0"/>
        <v>42740</v>
      </c>
      <c r="F7" s="43">
        <f t="shared" si="0"/>
        <v>42741</v>
      </c>
      <c r="G7" s="44">
        <f t="shared" si="0"/>
        <v>42742</v>
      </c>
      <c r="H7" s="44">
        <f t="shared" si="0"/>
        <v>42743</v>
      </c>
      <c r="I7" s="38"/>
      <c r="J7" s="43">
        <f>P6+1</f>
        <v>42772</v>
      </c>
      <c r="K7" s="43">
        <f t="shared" si="1"/>
        <v>42773</v>
      </c>
      <c r="L7" s="43">
        <f t="shared" si="1"/>
        <v>42774</v>
      </c>
      <c r="M7" s="43">
        <f t="shared" si="1"/>
        <v>42775</v>
      </c>
      <c r="N7" s="43">
        <f t="shared" si="1"/>
        <v>42776</v>
      </c>
      <c r="O7" s="44">
        <f t="shared" si="1"/>
        <v>42777</v>
      </c>
      <c r="P7" s="44">
        <f t="shared" si="1"/>
        <v>42778</v>
      </c>
      <c r="Q7" s="38"/>
      <c r="R7" s="43">
        <f>X6+1</f>
        <v>42800</v>
      </c>
      <c r="S7" s="43">
        <f t="shared" si="2"/>
        <v>42801</v>
      </c>
      <c r="T7" s="43">
        <f t="shared" si="2"/>
        <v>42802</v>
      </c>
      <c r="U7" s="43">
        <f t="shared" si="2"/>
        <v>42803</v>
      </c>
      <c r="V7" s="43">
        <f t="shared" si="2"/>
        <v>42804</v>
      </c>
      <c r="W7" s="44">
        <f t="shared" si="2"/>
        <v>42805</v>
      </c>
      <c r="X7" s="44">
        <f t="shared" si="2"/>
        <v>42806</v>
      </c>
      <c r="Y7" s="44"/>
      <c r="Z7" s="39"/>
      <c r="AA7" s="71"/>
    </row>
    <row r="8" spans="2:31" x14ac:dyDescent="0.25">
      <c r="B8" s="42">
        <f>H7+1</f>
        <v>42744</v>
      </c>
      <c r="C8" s="43">
        <f t="shared" si="0"/>
        <v>42745</v>
      </c>
      <c r="D8" s="43">
        <f t="shared" si="0"/>
        <v>42746</v>
      </c>
      <c r="E8" s="43">
        <f t="shared" si="0"/>
        <v>42747</v>
      </c>
      <c r="F8" s="43">
        <f t="shared" si="0"/>
        <v>42748</v>
      </c>
      <c r="G8" s="44">
        <f t="shared" si="0"/>
        <v>42749</v>
      </c>
      <c r="H8" s="44">
        <f t="shared" si="0"/>
        <v>42750</v>
      </c>
      <c r="I8" s="38"/>
      <c r="J8" s="43">
        <f>P7+1</f>
        <v>42779</v>
      </c>
      <c r="K8" s="43">
        <f t="shared" si="1"/>
        <v>42780</v>
      </c>
      <c r="L8" s="43">
        <f t="shared" si="1"/>
        <v>42781</v>
      </c>
      <c r="M8" s="43">
        <f t="shared" si="1"/>
        <v>42782</v>
      </c>
      <c r="N8" s="43">
        <f t="shared" si="1"/>
        <v>42783</v>
      </c>
      <c r="O8" s="44">
        <f t="shared" si="1"/>
        <v>42784</v>
      </c>
      <c r="P8" s="44">
        <f t="shared" si="1"/>
        <v>42785</v>
      </c>
      <c r="Q8" s="38"/>
      <c r="R8" s="43">
        <f>X7+1</f>
        <v>42807</v>
      </c>
      <c r="S8" s="43">
        <f t="shared" si="2"/>
        <v>42808</v>
      </c>
      <c r="T8" s="43">
        <f t="shared" si="2"/>
        <v>42809</v>
      </c>
      <c r="U8" s="43">
        <f t="shared" si="2"/>
        <v>42810</v>
      </c>
      <c r="V8" s="43">
        <f t="shared" si="2"/>
        <v>42811</v>
      </c>
      <c r="W8" s="44">
        <f t="shared" si="2"/>
        <v>42812</v>
      </c>
      <c r="X8" s="44">
        <f t="shared" si="2"/>
        <v>42813</v>
      </c>
      <c r="Y8" s="44"/>
      <c r="Z8" s="39"/>
      <c r="AA8" s="71"/>
    </row>
    <row r="9" spans="2:31" ht="18.75" customHeight="1" x14ac:dyDescent="0.25">
      <c r="B9" s="42">
        <f>H8+1</f>
        <v>42751</v>
      </c>
      <c r="C9" s="43">
        <f t="shared" si="0"/>
        <v>42752</v>
      </c>
      <c r="D9" s="43">
        <f t="shared" si="0"/>
        <v>42753</v>
      </c>
      <c r="E9" s="43">
        <f t="shared" si="0"/>
        <v>42754</v>
      </c>
      <c r="F9" s="43">
        <f t="shared" si="0"/>
        <v>42755</v>
      </c>
      <c r="G9" s="44">
        <f t="shared" si="0"/>
        <v>42756</v>
      </c>
      <c r="H9" s="44">
        <f t="shared" si="0"/>
        <v>42757</v>
      </c>
      <c r="I9" s="38"/>
      <c r="J9" s="43">
        <f>P8+1</f>
        <v>42786</v>
      </c>
      <c r="K9" s="43">
        <f t="shared" si="1"/>
        <v>42787</v>
      </c>
      <c r="L9" s="43">
        <f t="shared" si="1"/>
        <v>42788</v>
      </c>
      <c r="M9" s="43">
        <f t="shared" si="1"/>
        <v>42789</v>
      </c>
      <c r="N9" s="43">
        <f t="shared" si="1"/>
        <v>42790</v>
      </c>
      <c r="O9" s="44">
        <f t="shared" si="1"/>
        <v>42791</v>
      </c>
      <c r="P9" s="44">
        <f t="shared" si="1"/>
        <v>42792</v>
      </c>
      <c r="Q9" s="38"/>
      <c r="R9" s="43">
        <f>X8+1</f>
        <v>42814</v>
      </c>
      <c r="S9" s="43">
        <f t="shared" si="2"/>
        <v>42815</v>
      </c>
      <c r="T9" s="43">
        <f t="shared" si="2"/>
        <v>42816</v>
      </c>
      <c r="U9" s="43">
        <f t="shared" si="2"/>
        <v>42817</v>
      </c>
      <c r="V9" s="43">
        <f t="shared" si="2"/>
        <v>42818</v>
      </c>
      <c r="W9" s="44">
        <f t="shared" si="2"/>
        <v>42819</v>
      </c>
      <c r="X9" s="44">
        <f t="shared" si="2"/>
        <v>42820</v>
      </c>
      <c r="Y9" s="44"/>
      <c r="Z9" s="39"/>
      <c r="AA9" s="71"/>
    </row>
    <row r="10" spans="2:31" x14ac:dyDescent="0.25">
      <c r="B10" s="42">
        <f>H9+1</f>
        <v>42758</v>
      </c>
      <c r="C10" s="43">
        <f t="shared" si="0"/>
        <v>42759</v>
      </c>
      <c r="D10" s="43">
        <f t="shared" si="0"/>
        <v>42760</v>
      </c>
      <c r="E10" s="43">
        <f t="shared" si="0"/>
        <v>42761</v>
      </c>
      <c r="F10" s="43">
        <f t="shared" si="0"/>
        <v>42762</v>
      </c>
      <c r="G10" s="44">
        <f t="shared" si="0"/>
        <v>42763</v>
      </c>
      <c r="H10" s="44">
        <f t="shared" si="0"/>
        <v>42764</v>
      </c>
      <c r="I10" s="38"/>
      <c r="J10" s="43">
        <f>P9+1</f>
        <v>42793</v>
      </c>
      <c r="K10" s="43">
        <f t="shared" si="1"/>
        <v>42794</v>
      </c>
      <c r="L10" s="43">
        <f t="shared" si="1"/>
        <v>42795</v>
      </c>
      <c r="M10" s="43">
        <f t="shared" si="1"/>
        <v>42796</v>
      </c>
      <c r="N10" s="43">
        <f t="shared" si="1"/>
        <v>42797</v>
      </c>
      <c r="O10" s="44">
        <f t="shared" si="1"/>
        <v>42798</v>
      </c>
      <c r="P10" s="44">
        <f t="shared" si="1"/>
        <v>42799</v>
      </c>
      <c r="Q10" s="38"/>
      <c r="R10" s="43">
        <f>X9+1</f>
        <v>42821</v>
      </c>
      <c r="S10" s="43">
        <f t="shared" si="2"/>
        <v>42822</v>
      </c>
      <c r="T10" s="43">
        <f t="shared" si="2"/>
        <v>42823</v>
      </c>
      <c r="U10" s="43">
        <f t="shared" si="2"/>
        <v>42824</v>
      </c>
      <c r="V10" s="43">
        <f t="shared" si="2"/>
        <v>42825</v>
      </c>
      <c r="W10" s="44">
        <f t="shared" si="2"/>
        <v>42826</v>
      </c>
      <c r="X10" s="44">
        <f t="shared" si="2"/>
        <v>42827</v>
      </c>
      <c r="Y10" s="44"/>
      <c r="Z10" s="39"/>
      <c r="AA10" s="71"/>
    </row>
    <row r="11" spans="2:31" ht="12.75" customHeight="1" x14ac:dyDescent="0.25">
      <c r="B11" s="42">
        <f>H10+1</f>
        <v>42765</v>
      </c>
      <c r="C11" s="43">
        <f t="shared" si="0"/>
        <v>42766</v>
      </c>
      <c r="D11" s="43">
        <f t="shared" si="0"/>
        <v>42767</v>
      </c>
      <c r="E11" s="43">
        <f t="shared" si="0"/>
        <v>42768</v>
      </c>
      <c r="F11" s="43">
        <f t="shared" si="0"/>
        <v>42769</v>
      </c>
      <c r="G11" s="44">
        <f t="shared" si="0"/>
        <v>42770</v>
      </c>
      <c r="H11" s="44">
        <f t="shared" si="0"/>
        <v>42771</v>
      </c>
      <c r="I11" s="38"/>
      <c r="J11" s="43">
        <f>P10+1</f>
        <v>42800</v>
      </c>
      <c r="K11" s="43">
        <f t="shared" si="1"/>
        <v>42801</v>
      </c>
      <c r="L11" s="43">
        <f t="shared" si="1"/>
        <v>42802</v>
      </c>
      <c r="M11" s="43">
        <f t="shared" si="1"/>
        <v>42803</v>
      </c>
      <c r="N11" s="43">
        <f t="shared" si="1"/>
        <v>42804</v>
      </c>
      <c r="O11" s="44">
        <f t="shared" si="1"/>
        <v>42805</v>
      </c>
      <c r="P11" s="44">
        <f t="shared" si="1"/>
        <v>42806</v>
      </c>
      <c r="Q11" s="38"/>
      <c r="R11" s="43">
        <f>X10+1</f>
        <v>42828</v>
      </c>
      <c r="S11" s="43">
        <f t="shared" si="2"/>
        <v>42829</v>
      </c>
      <c r="T11" s="43">
        <f t="shared" si="2"/>
        <v>42830</v>
      </c>
      <c r="U11" s="43">
        <f t="shared" si="2"/>
        <v>42831</v>
      </c>
      <c r="V11" s="43">
        <f t="shared" si="2"/>
        <v>42832</v>
      </c>
      <c r="W11" s="44">
        <f t="shared" si="2"/>
        <v>42833</v>
      </c>
      <c r="X11" s="44">
        <f t="shared" si="2"/>
        <v>42834</v>
      </c>
      <c r="Y11" s="44"/>
      <c r="Z11" s="39"/>
      <c r="AA11" s="71"/>
    </row>
    <row r="12" spans="2:31" hidden="1" x14ac:dyDescent="0.25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71"/>
    </row>
    <row r="13" spans="2:31" x14ac:dyDescent="0.25">
      <c r="B13" s="53" t="s">
        <v>28</v>
      </c>
      <c r="C13" s="54"/>
      <c r="D13" s="54"/>
      <c r="E13" s="54"/>
      <c r="F13" s="54"/>
      <c r="G13" s="54"/>
      <c r="H13" s="54"/>
      <c r="I13" s="38"/>
      <c r="J13" s="54" t="s">
        <v>29</v>
      </c>
      <c r="K13" s="54"/>
      <c r="L13" s="54"/>
      <c r="M13" s="54"/>
      <c r="N13" s="54"/>
      <c r="O13" s="54"/>
      <c r="P13" s="54"/>
      <c r="Q13" s="38"/>
      <c r="R13" s="54" t="s">
        <v>31</v>
      </c>
      <c r="S13" s="54"/>
      <c r="T13" s="54"/>
      <c r="U13" s="54"/>
      <c r="V13" s="54"/>
      <c r="W13" s="54"/>
      <c r="X13" s="54"/>
      <c r="Y13" s="40"/>
      <c r="Z13" s="39"/>
      <c r="AA13" s="71"/>
    </row>
    <row r="14" spans="2:31" x14ac:dyDescent="0.25">
      <c r="B14" s="37" t="s">
        <v>40</v>
      </c>
      <c r="C14" s="38" t="s">
        <v>41</v>
      </c>
      <c r="D14" s="38" t="s">
        <v>42</v>
      </c>
      <c r="E14" s="38" t="s">
        <v>43</v>
      </c>
      <c r="F14" s="38" t="s">
        <v>44</v>
      </c>
      <c r="G14" s="41" t="s">
        <v>45</v>
      </c>
      <c r="H14" s="41" t="s">
        <v>46</v>
      </c>
      <c r="I14" s="38"/>
      <c r="J14" s="38" t="s">
        <v>40</v>
      </c>
      <c r="K14" s="38" t="s">
        <v>41</v>
      </c>
      <c r="L14" s="38" t="s">
        <v>42</v>
      </c>
      <c r="M14" s="38" t="s">
        <v>43</v>
      </c>
      <c r="N14" s="38" t="s">
        <v>44</v>
      </c>
      <c r="O14" s="41" t="s">
        <v>45</v>
      </c>
      <c r="P14" s="41" t="s">
        <v>46</v>
      </c>
      <c r="Q14" s="38"/>
      <c r="R14" s="38" t="s">
        <v>40</v>
      </c>
      <c r="S14" s="38" t="s">
        <v>41</v>
      </c>
      <c r="T14" s="38" t="s">
        <v>42</v>
      </c>
      <c r="U14" s="38" t="s">
        <v>43</v>
      </c>
      <c r="V14" s="38" t="s">
        <v>44</v>
      </c>
      <c r="W14" s="41" t="s">
        <v>45</v>
      </c>
      <c r="X14" s="41" t="s">
        <v>46</v>
      </c>
      <c r="Y14" s="41"/>
      <c r="Z14" s="39"/>
      <c r="AA14" s="71"/>
    </row>
    <row r="15" spans="2:31" x14ac:dyDescent="0.25">
      <c r="B15" s="42">
        <f>DATEVALUE(CONCATENATE("01.04.", $B$2))-WEEKDAY(DATEVALUE(CONCATENATE("01.04.", $B$2)),3)</f>
        <v>42821</v>
      </c>
      <c r="C15" s="43">
        <f t="shared" ref="C15:H20" si="3">B15+1</f>
        <v>42822</v>
      </c>
      <c r="D15" s="43">
        <f t="shared" si="3"/>
        <v>42823</v>
      </c>
      <c r="E15" s="43">
        <f t="shared" si="3"/>
        <v>42824</v>
      </c>
      <c r="F15" s="43">
        <f t="shared" si="3"/>
        <v>42825</v>
      </c>
      <c r="G15" s="44">
        <f t="shared" si="3"/>
        <v>42826</v>
      </c>
      <c r="H15" s="44">
        <f t="shared" si="3"/>
        <v>42827</v>
      </c>
      <c r="I15" s="38"/>
      <c r="J15" s="43">
        <f>DATEVALUE(CONCATENATE("01.05.", $B$2))-WEEKDAY(DATEVALUE(CONCATENATE("01.05.", $B$2)),3)</f>
        <v>42856</v>
      </c>
      <c r="K15" s="43">
        <f t="shared" ref="K15:P20" si="4">J15+1</f>
        <v>42857</v>
      </c>
      <c r="L15" s="43">
        <f t="shared" si="4"/>
        <v>42858</v>
      </c>
      <c r="M15" s="43">
        <f t="shared" si="4"/>
        <v>42859</v>
      </c>
      <c r="N15" s="43">
        <f t="shared" si="4"/>
        <v>42860</v>
      </c>
      <c r="O15" s="44">
        <f t="shared" si="4"/>
        <v>42861</v>
      </c>
      <c r="P15" s="44">
        <f t="shared" si="4"/>
        <v>42862</v>
      </c>
      <c r="Q15" s="38"/>
      <c r="R15" s="43">
        <f>DATEVALUE(CONCATENATE("01.06.", $B$2))-WEEKDAY(DATEVALUE(CONCATENATE("01.06.", $B$2)),3)</f>
        <v>42884</v>
      </c>
      <c r="S15" s="43">
        <f t="shared" ref="S15:X20" si="5">R15+1</f>
        <v>42885</v>
      </c>
      <c r="T15" s="43">
        <f t="shared" si="5"/>
        <v>42886</v>
      </c>
      <c r="U15" s="43">
        <f t="shared" si="5"/>
        <v>42887</v>
      </c>
      <c r="V15" s="43">
        <f t="shared" si="5"/>
        <v>42888</v>
      </c>
      <c r="W15" s="44">
        <f t="shared" si="5"/>
        <v>42889</v>
      </c>
      <c r="X15" s="44">
        <f t="shared" si="5"/>
        <v>42890</v>
      </c>
      <c r="Y15" s="44"/>
      <c r="Z15" s="39"/>
      <c r="AA15" s="71"/>
    </row>
    <row r="16" spans="2:31" x14ac:dyDescent="0.25">
      <c r="B16" s="42">
        <f>H15+1</f>
        <v>42828</v>
      </c>
      <c r="C16" s="43">
        <f t="shared" si="3"/>
        <v>42829</v>
      </c>
      <c r="D16" s="43">
        <f t="shared" si="3"/>
        <v>42830</v>
      </c>
      <c r="E16" s="43">
        <f t="shared" si="3"/>
        <v>42831</v>
      </c>
      <c r="F16" s="43">
        <f t="shared" si="3"/>
        <v>42832</v>
      </c>
      <c r="G16" s="44">
        <f t="shared" si="3"/>
        <v>42833</v>
      </c>
      <c r="H16" s="44">
        <f t="shared" si="3"/>
        <v>42834</v>
      </c>
      <c r="I16" s="38"/>
      <c r="J16" s="43">
        <f>P15+1</f>
        <v>42863</v>
      </c>
      <c r="K16" s="43">
        <f t="shared" si="4"/>
        <v>42864</v>
      </c>
      <c r="L16" s="43">
        <f t="shared" si="4"/>
        <v>42865</v>
      </c>
      <c r="M16" s="43">
        <f t="shared" si="4"/>
        <v>42866</v>
      </c>
      <c r="N16" s="43">
        <f t="shared" si="4"/>
        <v>42867</v>
      </c>
      <c r="O16" s="44">
        <f t="shared" si="4"/>
        <v>42868</v>
      </c>
      <c r="P16" s="44">
        <f t="shared" si="4"/>
        <v>42869</v>
      </c>
      <c r="Q16" s="38"/>
      <c r="R16" s="43">
        <f>X15+1</f>
        <v>42891</v>
      </c>
      <c r="S16" s="43">
        <f t="shared" si="5"/>
        <v>42892</v>
      </c>
      <c r="T16" s="43">
        <f t="shared" si="5"/>
        <v>42893</v>
      </c>
      <c r="U16" s="43">
        <f t="shared" si="5"/>
        <v>42894</v>
      </c>
      <c r="V16" s="43">
        <f t="shared" si="5"/>
        <v>42895</v>
      </c>
      <c r="W16" s="44">
        <f t="shared" si="5"/>
        <v>42896</v>
      </c>
      <c r="X16" s="44">
        <f t="shared" si="5"/>
        <v>42897</v>
      </c>
      <c r="Y16" s="44"/>
      <c r="Z16" s="39"/>
      <c r="AA16" s="71"/>
    </row>
    <row r="17" spans="2:29" x14ac:dyDescent="0.25">
      <c r="B17" s="42">
        <f>H16+1</f>
        <v>42835</v>
      </c>
      <c r="C17" s="43">
        <f t="shared" si="3"/>
        <v>42836</v>
      </c>
      <c r="D17" s="43">
        <f t="shared" si="3"/>
        <v>42837</v>
      </c>
      <c r="E17" s="43">
        <f t="shared" si="3"/>
        <v>42838</v>
      </c>
      <c r="F17" s="43">
        <f t="shared" si="3"/>
        <v>42839</v>
      </c>
      <c r="G17" s="44">
        <f t="shared" si="3"/>
        <v>42840</v>
      </c>
      <c r="H17" s="44">
        <f t="shared" si="3"/>
        <v>42841</v>
      </c>
      <c r="I17" s="38"/>
      <c r="J17" s="43">
        <f>P16+1</f>
        <v>42870</v>
      </c>
      <c r="K17" s="43">
        <f t="shared" si="4"/>
        <v>42871</v>
      </c>
      <c r="L17" s="43">
        <f t="shared" si="4"/>
        <v>42872</v>
      </c>
      <c r="M17" s="43">
        <f t="shared" si="4"/>
        <v>42873</v>
      </c>
      <c r="N17" s="43">
        <f t="shared" si="4"/>
        <v>42874</v>
      </c>
      <c r="O17" s="44">
        <f t="shared" si="4"/>
        <v>42875</v>
      </c>
      <c r="P17" s="44">
        <f t="shared" si="4"/>
        <v>42876</v>
      </c>
      <c r="Q17" s="38"/>
      <c r="R17" s="43">
        <f>X16+1</f>
        <v>42898</v>
      </c>
      <c r="S17" s="43">
        <f t="shared" si="5"/>
        <v>42899</v>
      </c>
      <c r="T17" s="43">
        <f t="shared" si="5"/>
        <v>42900</v>
      </c>
      <c r="U17" s="43">
        <f t="shared" si="5"/>
        <v>42901</v>
      </c>
      <c r="V17" s="43">
        <f t="shared" si="5"/>
        <v>42902</v>
      </c>
      <c r="W17" s="44">
        <f t="shared" si="5"/>
        <v>42903</v>
      </c>
      <c r="X17" s="44">
        <f t="shared" si="5"/>
        <v>42904</v>
      </c>
      <c r="Y17" s="44"/>
      <c r="Z17" s="39"/>
      <c r="AA17" s="71"/>
    </row>
    <row r="18" spans="2:29" x14ac:dyDescent="0.25">
      <c r="B18" s="42">
        <f>H17+1</f>
        <v>42842</v>
      </c>
      <c r="C18" s="43">
        <f t="shared" si="3"/>
        <v>42843</v>
      </c>
      <c r="D18" s="43">
        <f t="shared" si="3"/>
        <v>42844</v>
      </c>
      <c r="E18" s="43">
        <f t="shared" si="3"/>
        <v>42845</v>
      </c>
      <c r="F18" s="43">
        <f t="shared" si="3"/>
        <v>42846</v>
      </c>
      <c r="G18" s="44">
        <f t="shared" si="3"/>
        <v>42847</v>
      </c>
      <c r="H18" s="44">
        <f t="shared" si="3"/>
        <v>42848</v>
      </c>
      <c r="I18" s="38"/>
      <c r="J18" s="43">
        <f>P17+1</f>
        <v>42877</v>
      </c>
      <c r="K18" s="43">
        <f t="shared" si="4"/>
        <v>42878</v>
      </c>
      <c r="L18" s="43">
        <f t="shared" si="4"/>
        <v>42879</v>
      </c>
      <c r="M18" s="43">
        <f t="shared" si="4"/>
        <v>42880</v>
      </c>
      <c r="N18" s="43">
        <f t="shared" si="4"/>
        <v>42881</v>
      </c>
      <c r="O18" s="44">
        <f t="shared" si="4"/>
        <v>42882</v>
      </c>
      <c r="P18" s="44">
        <f t="shared" si="4"/>
        <v>42883</v>
      </c>
      <c r="Q18" s="38"/>
      <c r="R18" s="43">
        <f>X17+1</f>
        <v>42905</v>
      </c>
      <c r="S18" s="43">
        <f t="shared" si="5"/>
        <v>42906</v>
      </c>
      <c r="T18" s="43">
        <f t="shared" si="5"/>
        <v>42907</v>
      </c>
      <c r="U18" s="43">
        <f t="shared" si="5"/>
        <v>42908</v>
      </c>
      <c r="V18" s="43">
        <f t="shared" si="5"/>
        <v>42909</v>
      </c>
      <c r="W18" s="44">
        <f t="shared" si="5"/>
        <v>42910</v>
      </c>
      <c r="X18" s="44">
        <f t="shared" si="5"/>
        <v>42911</v>
      </c>
      <c r="Y18" s="44"/>
      <c r="Z18" s="39"/>
      <c r="AA18" s="71"/>
      <c r="AC18" s="45"/>
    </row>
    <row r="19" spans="2:29" x14ac:dyDescent="0.25">
      <c r="B19" s="42">
        <f>H18+1</f>
        <v>42849</v>
      </c>
      <c r="C19" s="43">
        <f t="shared" si="3"/>
        <v>42850</v>
      </c>
      <c r="D19" s="43">
        <f t="shared" si="3"/>
        <v>42851</v>
      </c>
      <c r="E19" s="43">
        <f t="shared" si="3"/>
        <v>42852</v>
      </c>
      <c r="F19" s="43">
        <f t="shared" si="3"/>
        <v>42853</v>
      </c>
      <c r="G19" s="44">
        <f t="shared" si="3"/>
        <v>42854</v>
      </c>
      <c r="H19" s="44">
        <f t="shared" si="3"/>
        <v>42855</v>
      </c>
      <c r="I19" s="38"/>
      <c r="J19" s="43">
        <f>P18+1</f>
        <v>42884</v>
      </c>
      <c r="K19" s="43">
        <f t="shared" si="4"/>
        <v>42885</v>
      </c>
      <c r="L19" s="43">
        <f t="shared" si="4"/>
        <v>42886</v>
      </c>
      <c r="M19" s="43">
        <f t="shared" si="4"/>
        <v>42887</v>
      </c>
      <c r="N19" s="43">
        <f t="shared" si="4"/>
        <v>42888</v>
      </c>
      <c r="O19" s="44">
        <f t="shared" si="4"/>
        <v>42889</v>
      </c>
      <c r="P19" s="44">
        <f t="shared" si="4"/>
        <v>42890</v>
      </c>
      <c r="Q19" s="38"/>
      <c r="R19" s="43">
        <f>X18+1</f>
        <v>42912</v>
      </c>
      <c r="S19" s="43">
        <f t="shared" si="5"/>
        <v>42913</v>
      </c>
      <c r="T19" s="43">
        <f t="shared" si="5"/>
        <v>42914</v>
      </c>
      <c r="U19" s="43">
        <f t="shared" si="5"/>
        <v>42915</v>
      </c>
      <c r="V19" s="43">
        <f t="shared" si="5"/>
        <v>42916</v>
      </c>
      <c r="W19" s="44">
        <f t="shared" si="5"/>
        <v>42917</v>
      </c>
      <c r="X19" s="44">
        <f t="shared" si="5"/>
        <v>42918</v>
      </c>
      <c r="Y19" s="44"/>
      <c r="Z19" s="39"/>
      <c r="AA19" s="71"/>
    </row>
    <row r="20" spans="2:29" ht="6.75" customHeight="1" x14ac:dyDescent="0.25">
      <c r="B20" s="42">
        <f>H19+1</f>
        <v>42856</v>
      </c>
      <c r="C20" s="43">
        <f t="shared" si="3"/>
        <v>42857</v>
      </c>
      <c r="D20" s="43">
        <f t="shared" si="3"/>
        <v>42858</v>
      </c>
      <c r="E20" s="43">
        <f t="shared" si="3"/>
        <v>42859</v>
      </c>
      <c r="F20" s="43">
        <f t="shared" si="3"/>
        <v>42860</v>
      </c>
      <c r="G20" s="44">
        <f t="shared" si="3"/>
        <v>42861</v>
      </c>
      <c r="H20" s="44">
        <f t="shared" si="3"/>
        <v>42862</v>
      </c>
      <c r="I20" s="38"/>
      <c r="J20" s="43">
        <f>P19+1</f>
        <v>42891</v>
      </c>
      <c r="K20" s="43">
        <f t="shared" si="4"/>
        <v>42892</v>
      </c>
      <c r="L20" s="43">
        <f t="shared" si="4"/>
        <v>42893</v>
      </c>
      <c r="M20" s="43">
        <f t="shared" si="4"/>
        <v>42894</v>
      </c>
      <c r="N20" s="43">
        <f t="shared" si="4"/>
        <v>42895</v>
      </c>
      <c r="O20" s="44">
        <f t="shared" si="4"/>
        <v>42896</v>
      </c>
      <c r="P20" s="44">
        <f t="shared" si="4"/>
        <v>42897</v>
      </c>
      <c r="Q20" s="38"/>
      <c r="R20" s="43">
        <f>X19+1</f>
        <v>42919</v>
      </c>
      <c r="S20" s="43">
        <f t="shared" si="5"/>
        <v>42920</v>
      </c>
      <c r="T20" s="43">
        <f t="shared" si="5"/>
        <v>42921</v>
      </c>
      <c r="U20" s="43">
        <f t="shared" si="5"/>
        <v>42922</v>
      </c>
      <c r="V20" s="43">
        <f t="shared" si="5"/>
        <v>42923</v>
      </c>
      <c r="W20" s="44">
        <f t="shared" si="5"/>
        <v>42924</v>
      </c>
      <c r="X20" s="44">
        <f t="shared" si="5"/>
        <v>42925</v>
      </c>
      <c r="Y20" s="44"/>
      <c r="Z20" s="39"/>
      <c r="AA20" s="71"/>
    </row>
    <row r="21" spans="2:29" hidden="1" x14ac:dyDescent="0.2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9"/>
      <c r="AA21" s="71"/>
    </row>
    <row r="22" spans="2:29" x14ac:dyDescent="0.25">
      <c r="B22" s="53" t="s">
        <v>32</v>
      </c>
      <c r="C22" s="54"/>
      <c r="D22" s="54"/>
      <c r="E22" s="54"/>
      <c r="F22" s="54"/>
      <c r="G22" s="54"/>
      <c r="H22" s="54"/>
      <c r="I22" s="38"/>
      <c r="J22" s="54" t="s">
        <v>47</v>
      </c>
      <c r="K22" s="54"/>
      <c r="L22" s="54"/>
      <c r="M22" s="54"/>
      <c r="N22" s="54"/>
      <c r="O22" s="54"/>
      <c r="P22" s="54"/>
      <c r="Q22" s="38"/>
      <c r="R22" s="54" t="s">
        <v>34</v>
      </c>
      <c r="S22" s="54"/>
      <c r="T22" s="54"/>
      <c r="U22" s="54"/>
      <c r="V22" s="54"/>
      <c r="W22" s="54"/>
      <c r="X22" s="54"/>
      <c r="Y22" s="40"/>
      <c r="Z22" s="39"/>
      <c r="AA22" s="71"/>
    </row>
    <row r="23" spans="2:29" x14ac:dyDescent="0.25">
      <c r="B23" s="37" t="s">
        <v>40</v>
      </c>
      <c r="C23" s="38" t="s">
        <v>41</v>
      </c>
      <c r="D23" s="38" t="s">
        <v>42</v>
      </c>
      <c r="E23" s="38" t="s">
        <v>43</v>
      </c>
      <c r="F23" s="38" t="s">
        <v>44</v>
      </c>
      <c r="G23" s="41" t="s">
        <v>45</v>
      </c>
      <c r="H23" s="41" t="s">
        <v>46</v>
      </c>
      <c r="I23" s="38"/>
      <c r="J23" s="38" t="s">
        <v>40</v>
      </c>
      <c r="K23" s="38" t="s">
        <v>41</v>
      </c>
      <c r="L23" s="38" t="s">
        <v>42</v>
      </c>
      <c r="M23" s="38" t="s">
        <v>43</v>
      </c>
      <c r="N23" s="38" t="s">
        <v>44</v>
      </c>
      <c r="O23" s="41" t="s">
        <v>45</v>
      </c>
      <c r="P23" s="41" t="s">
        <v>46</v>
      </c>
      <c r="Q23" s="38"/>
      <c r="R23" s="38" t="s">
        <v>40</v>
      </c>
      <c r="S23" s="38" t="s">
        <v>41</v>
      </c>
      <c r="T23" s="38" t="s">
        <v>42</v>
      </c>
      <c r="U23" s="38" t="s">
        <v>43</v>
      </c>
      <c r="V23" s="38" t="s">
        <v>44</v>
      </c>
      <c r="W23" s="41" t="s">
        <v>45</v>
      </c>
      <c r="X23" s="41" t="s">
        <v>46</v>
      </c>
      <c r="Y23" s="41"/>
      <c r="Z23" s="39"/>
      <c r="AA23" s="71"/>
    </row>
    <row r="24" spans="2:29" ht="17.25" customHeight="1" x14ac:dyDescent="0.25">
      <c r="B24" s="42">
        <f>DATEVALUE(CONCATENATE("01.07.", $B$2))-WEEKDAY(DATEVALUE(CONCATENATE("01.07.", $B$2)),3)</f>
        <v>42912</v>
      </c>
      <c r="C24" s="43">
        <f t="shared" ref="C24:H29" si="6">B24+1</f>
        <v>42913</v>
      </c>
      <c r="D24" s="43">
        <f t="shared" si="6"/>
        <v>42914</v>
      </c>
      <c r="E24" s="43">
        <f t="shared" si="6"/>
        <v>42915</v>
      </c>
      <c r="F24" s="43">
        <f t="shared" si="6"/>
        <v>42916</v>
      </c>
      <c r="G24" s="44">
        <f t="shared" si="6"/>
        <v>42917</v>
      </c>
      <c r="H24" s="44">
        <f t="shared" si="6"/>
        <v>42918</v>
      </c>
      <c r="I24" s="38"/>
      <c r="J24" s="43">
        <f>DATEVALUE(CONCATENATE("01.08.", $B$2))-WEEKDAY(DATEVALUE(CONCATENATE("01.08.", $B$2)),3)</f>
        <v>42947</v>
      </c>
      <c r="K24" s="43">
        <f t="shared" ref="K24:P29" si="7">J24+1</f>
        <v>42948</v>
      </c>
      <c r="L24" s="43">
        <f t="shared" si="7"/>
        <v>42949</v>
      </c>
      <c r="M24" s="43">
        <f t="shared" si="7"/>
        <v>42950</v>
      </c>
      <c r="N24" s="43">
        <f t="shared" si="7"/>
        <v>42951</v>
      </c>
      <c r="O24" s="44">
        <f t="shared" si="7"/>
        <v>42952</v>
      </c>
      <c r="P24" s="44">
        <f t="shared" si="7"/>
        <v>42953</v>
      </c>
      <c r="Q24" s="38"/>
      <c r="R24" s="43">
        <f>DATEVALUE(CONCATENATE("01.09.", $B$2))-WEEKDAY(DATEVALUE(CONCATENATE("01.09.", $B$2)),3)</f>
        <v>42975</v>
      </c>
      <c r="S24" s="43">
        <f t="shared" ref="S24:X29" si="8">R24+1</f>
        <v>42976</v>
      </c>
      <c r="T24" s="43">
        <f t="shared" si="8"/>
        <v>42977</v>
      </c>
      <c r="U24" s="43">
        <f t="shared" si="8"/>
        <v>42978</v>
      </c>
      <c r="V24" s="43">
        <f t="shared" si="8"/>
        <v>42979</v>
      </c>
      <c r="W24" s="44">
        <f t="shared" si="8"/>
        <v>42980</v>
      </c>
      <c r="X24" s="44">
        <f t="shared" si="8"/>
        <v>42981</v>
      </c>
      <c r="Y24" s="44"/>
      <c r="Z24" s="39"/>
      <c r="AA24" s="71"/>
    </row>
    <row r="25" spans="2:29" ht="17.25" customHeight="1" x14ac:dyDescent="0.25">
      <c r="B25" s="42">
        <f>H24+1</f>
        <v>42919</v>
      </c>
      <c r="C25" s="43">
        <f t="shared" si="6"/>
        <v>42920</v>
      </c>
      <c r="D25" s="43">
        <f t="shared" si="6"/>
        <v>42921</v>
      </c>
      <c r="E25" s="43">
        <f t="shared" si="6"/>
        <v>42922</v>
      </c>
      <c r="F25" s="43">
        <f t="shared" si="6"/>
        <v>42923</v>
      </c>
      <c r="G25" s="44">
        <f t="shared" si="6"/>
        <v>42924</v>
      </c>
      <c r="H25" s="44">
        <f t="shared" si="6"/>
        <v>42925</v>
      </c>
      <c r="I25" s="38"/>
      <c r="J25" s="43">
        <f>P24+1</f>
        <v>42954</v>
      </c>
      <c r="K25" s="43">
        <f t="shared" si="7"/>
        <v>42955</v>
      </c>
      <c r="L25" s="43">
        <f t="shared" si="7"/>
        <v>42956</v>
      </c>
      <c r="M25" s="43">
        <f t="shared" si="7"/>
        <v>42957</v>
      </c>
      <c r="N25" s="43">
        <f t="shared" si="7"/>
        <v>42958</v>
      </c>
      <c r="O25" s="44">
        <f t="shared" si="7"/>
        <v>42959</v>
      </c>
      <c r="P25" s="44">
        <f t="shared" si="7"/>
        <v>42960</v>
      </c>
      <c r="Q25" s="38"/>
      <c r="R25" s="43">
        <f>X24+1</f>
        <v>42982</v>
      </c>
      <c r="S25" s="43">
        <f t="shared" si="8"/>
        <v>42983</v>
      </c>
      <c r="T25" s="43">
        <f t="shared" si="8"/>
        <v>42984</v>
      </c>
      <c r="U25" s="43">
        <f t="shared" si="8"/>
        <v>42985</v>
      </c>
      <c r="V25" s="43">
        <f t="shared" si="8"/>
        <v>42986</v>
      </c>
      <c r="W25" s="44">
        <f t="shared" si="8"/>
        <v>42987</v>
      </c>
      <c r="X25" s="44">
        <f t="shared" si="8"/>
        <v>42988</v>
      </c>
      <c r="Y25" s="44"/>
      <c r="Z25" s="39"/>
      <c r="AA25" s="71"/>
    </row>
    <row r="26" spans="2:29" ht="17.25" customHeight="1" x14ac:dyDescent="0.25">
      <c r="B26" s="42">
        <f>H25+1</f>
        <v>42926</v>
      </c>
      <c r="C26" s="43">
        <f t="shared" si="6"/>
        <v>42927</v>
      </c>
      <c r="D26" s="43">
        <f t="shared" si="6"/>
        <v>42928</v>
      </c>
      <c r="E26" s="43">
        <f t="shared" si="6"/>
        <v>42929</v>
      </c>
      <c r="F26" s="43">
        <f t="shared" si="6"/>
        <v>42930</v>
      </c>
      <c r="G26" s="44">
        <f t="shared" si="6"/>
        <v>42931</v>
      </c>
      <c r="H26" s="44">
        <f t="shared" si="6"/>
        <v>42932</v>
      </c>
      <c r="I26" s="38"/>
      <c r="J26" s="43">
        <f>P25+1</f>
        <v>42961</v>
      </c>
      <c r="K26" s="43">
        <f t="shared" si="7"/>
        <v>42962</v>
      </c>
      <c r="L26" s="43">
        <f t="shared" si="7"/>
        <v>42963</v>
      </c>
      <c r="M26" s="43">
        <f t="shared" si="7"/>
        <v>42964</v>
      </c>
      <c r="N26" s="43">
        <f t="shared" si="7"/>
        <v>42965</v>
      </c>
      <c r="O26" s="44">
        <f t="shared" si="7"/>
        <v>42966</v>
      </c>
      <c r="P26" s="44">
        <f t="shared" si="7"/>
        <v>42967</v>
      </c>
      <c r="Q26" s="38"/>
      <c r="R26" s="43">
        <f>X25+1</f>
        <v>42989</v>
      </c>
      <c r="S26" s="43">
        <f t="shared" si="8"/>
        <v>42990</v>
      </c>
      <c r="T26" s="43">
        <f t="shared" si="8"/>
        <v>42991</v>
      </c>
      <c r="U26" s="43">
        <f t="shared" si="8"/>
        <v>42992</v>
      </c>
      <c r="V26" s="43">
        <f t="shared" si="8"/>
        <v>42993</v>
      </c>
      <c r="W26" s="44">
        <f t="shared" si="8"/>
        <v>42994</v>
      </c>
      <c r="X26" s="44">
        <f t="shared" si="8"/>
        <v>42995</v>
      </c>
      <c r="Y26" s="44"/>
      <c r="Z26" s="39"/>
      <c r="AA26" s="71"/>
    </row>
    <row r="27" spans="2:29" ht="17.25" customHeight="1" x14ac:dyDescent="0.25">
      <c r="B27" s="42">
        <f>H26+1</f>
        <v>42933</v>
      </c>
      <c r="C27" s="43">
        <f t="shared" si="6"/>
        <v>42934</v>
      </c>
      <c r="D27" s="43">
        <f t="shared" si="6"/>
        <v>42935</v>
      </c>
      <c r="E27" s="43">
        <f t="shared" si="6"/>
        <v>42936</v>
      </c>
      <c r="F27" s="43">
        <f t="shared" si="6"/>
        <v>42937</v>
      </c>
      <c r="G27" s="44">
        <f t="shared" si="6"/>
        <v>42938</v>
      </c>
      <c r="H27" s="44">
        <f t="shared" si="6"/>
        <v>42939</v>
      </c>
      <c r="I27" s="38"/>
      <c r="J27" s="43">
        <f>P26+1</f>
        <v>42968</v>
      </c>
      <c r="K27" s="43">
        <f t="shared" si="7"/>
        <v>42969</v>
      </c>
      <c r="L27" s="43">
        <f t="shared" si="7"/>
        <v>42970</v>
      </c>
      <c r="M27" s="43">
        <f t="shared" si="7"/>
        <v>42971</v>
      </c>
      <c r="N27" s="43">
        <f t="shared" si="7"/>
        <v>42972</v>
      </c>
      <c r="O27" s="44">
        <f t="shared" si="7"/>
        <v>42973</v>
      </c>
      <c r="P27" s="44">
        <f t="shared" si="7"/>
        <v>42974</v>
      </c>
      <c r="Q27" s="38"/>
      <c r="R27" s="43">
        <f>X26+1</f>
        <v>42996</v>
      </c>
      <c r="S27" s="43">
        <f t="shared" si="8"/>
        <v>42997</v>
      </c>
      <c r="T27" s="43">
        <f t="shared" si="8"/>
        <v>42998</v>
      </c>
      <c r="U27" s="43">
        <f t="shared" si="8"/>
        <v>42999</v>
      </c>
      <c r="V27" s="43">
        <f t="shared" si="8"/>
        <v>43000</v>
      </c>
      <c r="W27" s="44">
        <f t="shared" si="8"/>
        <v>43001</v>
      </c>
      <c r="X27" s="44">
        <f t="shared" si="8"/>
        <v>43002</v>
      </c>
      <c r="Y27" s="44"/>
      <c r="Z27" s="39"/>
      <c r="AA27" s="71"/>
    </row>
    <row r="28" spans="2:29" ht="17.25" customHeight="1" x14ac:dyDescent="0.25">
      <c r="B28" s="42">
        <f>H27+1</f>
        <v>42940</v>
      </c>
      <c r="C28" s="43">
        <f t="shared" si="6"/>
        <v>42941</v>
      </c>
      <c r="D28" s="43">
        <f t="shared" si="6"/>
        <v>42942</v>
      </c>
      <c r="E28" s="43">
        <f t="shared" si="6"/>
        <v>42943</v>
      </c>
      <c r="F28" s="43">
        <f t="shared" si="6"/>
        <v>42944</v>
      </c>
      <c r="G28" s="44">
        <f t="shared" si="6"/>
        <v>42945</v>
      </c>
      <c r="H28" s="44">
        <f t="shared" si="6"/>
        <v>42946</v>
      </c>
      <c r="I28" s="38"/>
      <c r="J28" s="43">
        <f>P27+1</f>
        <v>42975</v>
      </c>
      <c r="K28" s="43">
        <f t="shared" si="7"/>
        <v>42976</v>
      </c>
      <c r="L28" s="43">
        <f t="shared" si="7"/>
        <v>42977</v>
      </c>
      <c r="M28" s="43">
        <f t="shared" si="7"/>
        <v>42978</v>
      </c>
      <c r="N28" s="43">
        <f t="shared" si="7"/>
        <v>42979</v>
      </c>
      <c r="O28" s="44">
        <f t="shared" si="7"/>
        <v>42980</v>
      </c>
      <c r="P28" s="44">
        <f t="shared" si="7"/>
        <v>42981</v>
      </c>
      <c r="Q28" s="38"/>
      <c r="R28" s="43">
        <f>X27+1</f>
        <v>43003</v>
      </c>
      <c r="S28" s="43">
        <f t="shared" si="8"/>
        <v>43004</v>
      </c>
      <c r="T28" s="43">
        <f t="shared" si="8"/>
        <v>43005</v>
      </c>
      <c r="U28" s="43">
        <f t="shared" si="8"/>
        <v>43006</v>
      </c>
      <c r="V28" s="43">
        <f t="shared" si="8"/>
        <v>43007</v>
      </c>
      <c r="W28" s="44">
        <f t="shared" si="8"/>
        <v>43008</v>
      </c>
      <c r="X28" s="44">
        <f t="shared" si="8"/>
        <v>43009</v>
      </c>
      <c r="Y28" s="44"/>
      <c r="Z28" s="39"/>
      <c r="AA28" s="71"/>
    </row>
    <row r="29" spans="2:29" ht="17.25" customHeight="1" x14ac:dyDescent="0.25">
      <c r="B29" s="42">
        <f>H28+1</f>
        <v>42947</v>
      </c>
      <c r="C29" s="43">
        <f t="shared" si="6"/>
        <v>42948</v>
      </c>
      <c r="D29" s="43">
        <f t="shared" si="6"/>
        <v>42949</v>
      </c>
      <c r="E29" s="43">
        <f t="shared" si="6"/>
        <v>42950</v>
      </c>
      <c r="F29" s="43">
        <f t="shared" si="6"/>
        <v>42951</v>
      </c>
      <c r="G29" s="44">
        <f t="shared" si="6"/>
        <v>42952</v>
      </c>
      <c r="H29" s="44">
        <f t="shared" si="6"/>
        <v>42953</v>
      </c>
      <c r="I29" s="38"/>
      <c r="J29" s="43">
        <f>P28+1</f>
        <v>42982</v>
      </c>
      <c r="K29" s="43">
        <f t="shared" si="7"/>
        <v>42983</v>
      </c>
      <c r="L29" s="43">
        <f t="shared" si="7"/>
        <v>42984</v>
      </c>
      <c r="M29" s="43">
        <f t="shared" si="7"/>
        <v>42985</v>
      </c>
      <c r="N29" s="43">
        <f t="shared" si="7"/>
        <v>42986</v>
      </c>
      <c r="O29" s="44">
        <f t="shared" si="7"/>
        <v>42987</v>
      </c>
      <c r="P29" s="44">
        <f t="shared" si="7"/>
        <v>42988</v>
      </c>
      <c r="Q29" s="38"/>
      <c r="R29" s="43">
        <f>X28+1</f>
        <v>43010</v>
      </c>
      <c r="S29" s="43">
        <f t="shared" si="8"/>
        <v>43011</v>
      </c>
      <c r="T29" s="43">
        <f t="shared" si="8"/>
        <v>43012</v>
      </c>
      <c r="U29" s="43">
        <f t="shared" si="8"/>
        <v>43013</v>
      </c>
      <c r="V29" s="43">
        <f t="shared" si="8"/>
        <v>43014</v>
      </c>
      <c r="W29" s="44">
        <f t="shared" si="8"/>
        <v>43015</v>
      </c>
      <c r="X29" s="44">
        <f t="shared" si="8"/>
        <v>43016</v>
      </c>
      <c r="Y29" s="44"/>
      <c r="Z29" s="39"/>
      <c r="AA29" s="71"/>
    </row>
    <row r="30" spans="2:29" ht="17.25" hidden="1" customHeight="1" x14ac:dyDescent="0.25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71"/>
    </row>
    <row r="31" spans="2:29" ht="17.25" customHeight="1" x14ac:dyDescent="0.25">
      <c r="B31" s="53" t="s">
        <v>35</v>
      </c>
      <c r="C31" s="54"/>
      <c r="D31" s="54"/>
      <c r="E31" s="54"/>
      <c r="F31" s="54"/>
      <c r="G31" s="54"/>
      <c r="H31" s="54"/>
      <c r="I31" s="38"/>
      <c r="J31" s="54" t="s">
        <v>36</v>
      </c>
      <c r="K31" s="54"/>
      <c r="L31" s="54"/>
      <c r="M31" s="54"/>
      <c r="N31" s="54"/>
      <c r="O31" s="54"/>
      <c r="P31" s="54"/>
      <c r="Q31" s="38"/>
      <c r="R31" s="54" t="s">
        <v>37</v>
      </c>
      <c r="S31" s="54"/>
      <c r="T31" s="54"/>
      <c r="U31" s="54"/>
      <c r="V31" s="54"/>
      <c r="W31" s="54"/>
      <c r="X31" s="54"/>
      <c r="Y31" s="40"/>
      <c r="Z31" s="39"/>
      <c r="AA31" s="71"/>
    </row>
    <row r="32" spans="2:29" ht="17.25" customHeight="1" x14ac:dyDescent="0.25">
      <c r="B32" s="37" t="s">
        <v>40</v>
      </c>
      <c r="C32" s="38" t="s">
        <v>41</v>
      </c>
      <c r="D32" s="38" t="s">
        <v>42</v>
      </c>
      <c r="E32" s="38" t="s">
        <v>43</v>
      </c>
      <c r="F32" s="38" t="s">
        <v>44</v>
      </c>
      <c r="G32" s="38" t="s">
        <v>45</v>
      </c>
      <c r="H32" s="38" t="s">
        <v>46</v>
      </c>
      <c r="I32" s="38"/>
      <c r="J32" s="38" t="s">
        <v>40</v>
      </c>
      <c r="K32" s="38" t="s">
        <v>41</v>
      </c>
      <c r="L32" s="38" t="s">
        <v>42</v>
      </c>
      <c r="M32" s="38" t="s">
        <v>43</v>
      </c>
      <c r="N32" s="38" t="s">
        <v>44</v>
      </c>
      <c r="O32" s="38" t="s">
        <v>45</v>
      </c>
      <c r="P32" s="38" t="s">
        <v>46</v>
      </c>
      <c r="Q32" s="38"/>
      <c r="R32" s="38" t="s">
        <v>40</v>
      </c>
      <c r="S32" s="38" t="s">
        <v>41</v>
      </c>
      <c r="T32" s="38" t="s">
        <v>42</v>
      </c>
      <c r="U32" s="38" t="s">
        <v>43</v>
      </c>
      <c r="V32" s="38" t="s">
        <v>44</v>
      </c>
      <c r="W32" s="41" t="s">
        <v>45</v>
      </c>
      <c r="X32" s="41" t="s">
        <v>46</v>
      </c>
      <c r="Y32" s="41"/>
      <c r="Z32" s="39"/>
      <c r="AA32" s="71"/>
    </row>
    <row r="33" spans="2:27" ht="17.25" customHeight="1" x14ac:dyDescent="0.25">
      <c r="B33" s="42">
        <f>DATEVALUE(CONCATENATE("01.10.", $B$2))-WEEKDAY(DATEVALUE(CONCATENATE("01.10.", $B$2)),3)</f>
        <v>43003</v>
      </c>
      <c r="C33" s="43">
        <f t="shared" ref="C33:H38" si="9">B33+1</f>
        <v>43004</v>
      </c>
      <c r="D33" s="43">
        <f t="shared" si="9"/>
        <v>43005</v>
      </c>
      <c r="E33" s="43">
        <f t="shared" si="9"/>
        <v>43006</v>
      </c>
      <c r="F33" s="43">
        <f t="shared" si="9"/>
        <v>43007</v>
      </c>
      <c r="G33" s="44">
        <f t="shared" si="9"/>
        <v>43008</v>
      </c>
      <c r="H33" s="44">
        <f t="shared" si="9"/>
        <v>43009</v>
      </c>
      <c r="I33" s="38"/>
      <c r="J33" s="43">
        <f>DATEVALUE(CONCATENATE("01.11.", $B$2))-WEEKDAY(DATEVALUE(CONCATENATE("01.11.", $B$2)),3)</f>
        <v>43038</v>
      </c>
      <c r="K33" s="43">
        <f t="shared" ref="K33:P38" si="10">J33+1</f>
        <v>43039</v>
      </c>
      <c r="L33" s="43">
        <f t="shared" si="10"/>
        <v>43040</v>
      </c>
      <c r="M33" s="43">
        <f t="shared" si="10"/>
        <v>43041</v>
      </c>
      <c r="N33" s="43">
        <f t="shared" si="10"/>
        <v>43042</v>
      </c>
      <c r="O33" s="44">
        <f t="shared" si="10"/>
        <v>43043</v>
      </c>
      <c r="P33" s="44">
        <f t="shared" si="10"/>
        <v>43044</v>
      </c>
      <c r="Q33" s="38"/>
      <c r="R33" s="43">
        <f>DATEVALUE(CONCATENATE("01.12.", $B$2))-WEEKDAY(DATEVALUE(CONCATENATE("01.12.", $B$2)),3)</f>
        <v>43066</v>
      </c>
      <c r="S33" s="43">
        <f t="shared" ref="S33:X38" si="11">R33+1</f>
        <v>43067</v>
      </c>
      <c r="T33" s="43">
        <f t="shared" si="11"/>
        <v>43068</v>
      </c>
      <c r="U33" s="43">
        <f t="shared" si="11"/>
        <v>43069</v>
      </c>
      <c r="V33" s="43">
        <f t="shared" si="11"/>
        <v>43070</v>
      </c>
      <c r="W33" s="44">
        <f t="shared" si="11"/>
        <v>43071</v>
      </c>
      <c r="X33" s="44">
        <f t="shared" si="11"/>
        <v>43072</v>
      </c>
      <c r="Y33" s="44"/>
      <c r="Z33" s="39"/>
      <c r="AA33" s="71"/>
    </row>
    <row r="34" spans="2:27" ht="17.25" customHeight="1" x14ac:dyDescent="0.25">
      <c r="B34" s="42">
        <f>H33+1</f>
        <v>43010</v>
      </c>
      <c r="C34" s="43">
        <f t="shared" si="9"/>
        <v>43011</v>
      </c>
      <c r="D34" s="43">
        <f t="shared" si="9"/>
        <v>43012</v>
      </c>
      <c r="E34" s="43">
        <f t="shared" si="9"/>
        <v>43013</v>
      </c>
      <c r="F34" s="43">
        <f t="shared" si="9"/>
        <v>43014</v>
      </c>
      <c r="G34" s="44">
        <f t="shared" si="9"/>
        <v>43015</v>
      </c>
      <c r="H34" s="44">
        <f t="shared" si="9"/>
        <v>43016</v>
      </c>
      <c r="I34" s="38"/>
      <c r="J34" s="43">
        <f>P33+1</f>
        <v>43045</v>
      </c>
      <c r="K34" s="43">
        <f t="shared" si="10"/>
        <v>43046</v>
      </c>
      <c r="L34" s="43">
        <f t="shared" si="10"/>
        <v>43047</v>
      </c>
      <c r="M34" s="43">
        <f t="shared" si="10"/>
        <v>43048</v>
      </c>
      <c r="N34" s="43">
        <f t="shared" si="10"/>
        <v>43049</v>
      </c>
      <c r="O34" s="44">
        <f t="shared" si="10"/>
        <v>43050</v>
      </c>
      <c r="P34" s="44">
        <f t="shared" si="10"/>
        <v>43051</v>
      </c>
      <c r="Q34" s="38"/>
      <c r="R34" s="43">
        <f>X33+1</f>
        <v>43073</v>
      </c>
      <c r="S34" s="43">
        <f t="shared" si="11"/>
        <v>43074</v>
      </c>
      <c r="T34" s="43">
        <f t="shared" si="11"/>
        <v>43075</v>
      </c>
      <c r="U34" s="43">
        <f t="shared" si="11"/>
        <v>43076</v>
      </c>
      <c r="V34" s="43">
        <f t="shared" si="11"/>
        <v>43077</v>
      </c>
      <c r="W34" s="44">
        <f t="shared" si="11"/>
        <v>43078</v>
      </c>
      <c r="X34" s="44">
        <f t="shared" si="11"/>
        <v>43079</v>
      </c>
      <c r="Y34" s="44"/>
      <c r="Z34" s="39"/>
      <c r="AA34" s="71"/>
    </row>
    <row r="35" spans="2:27" ht="17.25" customHeight="1" x14ac:dyDescent="0.25">
      <c r="B35" s="42">
        <f>H34+1</f>
        <v>43017</v>
      </c>
      <c r="C35" s="43">
        <f t="shared" si="9"/>
        <v>43018</v>
      </c>
      <c r="D35" s="43">
        <f t="shared" si="9"/>
        <v>43019</v>
      </c>
      <c r="E35" s="43">
        <f t="shared" si="9"/>
        <v>43020</v>
      </c>
      <c r="F35" s="43">
        <f t="shared" si="9"/>
        <v>43021</v>
      </c>
      <c r="G35" s="44">
        <f t="shared" si="9"/>
        <v>43022</v>
      </c>
      <c r="H35" s="44">
        <f t="shared" si="9"/>
        <v>43023</v>
      </c>
      <c r="I35" s="38"/>
      <c r="J35" s="43">
        <f>P34+1</f>
        <v>43052</v>
      </c>
      <c r="K35" s="43">
        <f t="shared" si="10"/>
        <v>43053</v>
      </c>
      <c r="L35" s="43">
        <f t="shared" si="10"/>
        <v>43054</v>
      </c>
      <c r="M35" s="43">
        <f t="shared" si="10"/>
        <v>43055</v>
      </c>
      <c r="N35" s="43">
        <f t="shared" si="10"/>
        <v>43056</v>
      </c>
      <c r="O35" s="44">
        <f t="shared" si="10"/>
        <v>43057</v>
      </c>
      <c r="P35" s="44">
        <f t="shared" si="10"/>
        <v>43058</v>
      </c>
      <c r="Q35" s="38"/>
      <c r="R35" s="43">
        <f>X34+1</f>
        <v>43080</v>
      </c>
      <c r="S35" s="43">
        <f t="shared" si="11"/>
        <v>43081</v>
      </c>
      <c r="T35" s="43">
        <f t="shared" si="11"/>
        <v>43082</v>
      </c>
      <c r="U35" s="43">
        <f t="shared" si="11"/>
        <v>43083</v>
      </c>
      <c r="V35" s="43">
        <f t="shared" si="11"/>
        <v>43084</v>
      </c>
      <c r="W35" s="44">
        <f t="shared" si="11"/>
        <v>43085</v>
      </c>
      <c r="X35" s="44">
        <f t="shared" si="11"/>
        <v>43086</v>
      </c>
      <c r="Y35" s="44"/>
      <c r="Z35" s="39"/>
      <c r="AA35" s="71"/>
    </row>
    <row r="36" spans="2:27" ht="17.25" customHeight="1" x14ac:dyDescent="0.25">
      <c r="B36" s="42">
        <f>H35+1</f>
        <v>43024</v>
      </c>
      <c r="C36" s="43">
        <f t="shared" si="9"/>
        <v>43025</v>
      </c>
      <c r="D36" s="43">
        <f t="shared" si="9"/>
        <v>43026</v>
      </c>
      <c r="E36" s="43">
        <f t="shared" si="9"/>
        <v>43027</v>
      </c>
      <c r="F36" s="43">
        <f t="shared" si="9"/>
        <v>43028</v>
      </c>
      <c r="G36" s="44">
        <f t="shared" si="9"/>
        <v>43029</v>
      </c>
      <c r="H36" s="44">
        <f t="shared" si="9"/>
        <v>43030</v>
      </c>
      <c r="I36" s="38"/>
      <c r="J36" s="43">
        <f>P35+1</f>
        <v>43059</v>
      </c>
      <c r="K36" s="43">
        <f t="shared" si="10"/>
        <v>43060</v>
      </c>
      <c r="L36" s="43">
        <f t="shared" si="10"/>
        <v>43061</v>
      </c>
      <c r="M36" s="43">
        <f t="shared" si="10"/>
        <v>43062</v>
      </c>
      <c r="N36" s="43">
        <f t="shared" si="10"/>
        <v>43063</v>
      </c>
      <c r="O36" s="44">
        <f t="shared" si="10"/>
        <v>43064</v>
      </c>
      <c r="P36" s="44">
        <f t="shared" si="10"/>
        <v>43065</v>
      </c>
      <c r="Q36" s="38"/>
      <c r="R36" s="43">
        <f>X35+1</f>
        <v>43087</v>
      </c>
      <c r="S36" s="43">
        <f t="shared" si="11"/>
        <v>43088</v>
      </c>
      <c r="T36" s="43">
        <f t="shared" si="11"/>
        <v>43089</v>
      </c>
      <c r="U36" s="43">
        <f t="shared" si="11"/>
        <v>43090</v>
      </c>
      <c r="V36" s="43">
        <f t="shared" si="11"/>
        <v>43091</v>
      </c>
      <c r="W36" s="44">
        <f t="shared" si="11"/>
        <v>43092</v>
      </c>
      <c r="X36" s="44">
        <f t="shared" si="11"/>
        <v>43093</v>
      </c>
      <c r="Y36" s="44"/>
      <c r="Z36" s="39"/>
      <c r="AA36" s="71"/>
    </row>
    <row r="37" spans="2:27" ht="17.25" customHeight="1" x14ac:dyDescent="0.25">
      <c r="B37" s="42">
        <f>H36+1</f>
        <v>43031</v>
      </c>
      <c r="C37" s="43">
        <f t="shared" si="9"/>
        <v>43032</v>
      </c>
      <c r="D37" s="43">
        <f t="shared" si="9"/>
        <v>43033</v>
      </c>
      <c r="E37" s="43">
        <f t="shared" si="9"/>
        <v>43034</v>
      </c>
      <c r="F37" s="43">
        <f t="shared" si="9"/>
        <v>43035</v>
      </c>
      <c r="G37" s="44">
        <f t="shared" si="9"/>
        <v>43036</v>
      </c>
      <c r="H37" s="44">
        <f t="shared" si="9"/>
        <v>43037</v>
      </c>
      <c r="I37" s="38"/>
      <c r="J37" s="43">
        <f>P36+1</f>
        <v>43066</v>
      </c>
      <c r="K37" s="43">
        <f t="shared" si="10"/>
        <v>43067</v>
      </c>
      <c r="L37" s="43">
        <f t="shared" si="10"/>
        <v>43068</v>
      </c>
      <c r="M37" s="43">
        <f t="shared" si="10"/>
        <v>43069</v>
      </c>
      <c r="N37" s="43">
        <f t="shared" si="10"/>
        <v>43070</v>
      </c>
      <c r="O37" s="44">
        <f t="shared" si="10"/>
        <v>43071</v>
      </c>
      <c r="P37" s="44">
        <f t="shared" si="10"/>
        <v>43072</v>
      </c>
      <c r="Q37" s="38"/>
      <c r="R37" s="43">
        <f>X36+1</f>
        <v>43094</v>
      </c>
      <c r="S37" s="43">
        <f t="shared" si="11"/>
        <v>43095</v>
      </c>
      <c r="T37" s="43">
        <f t="shared" si="11"/>
        <v>43096</v>
      </c>
      <c r="U37" s="43">
        <f t="shared" si="11"/>
        <v>43097</v>
      </c>
      <c r="V37" s="43">
        <f t="shared" si="11"/>
        <v>43098</v>
      </c>
      <c r="W37" s="44">
        <f t="shared" si="11"/>
        <v>43099</v>
      </c>
      <c r="X37" s="44">
        <f t="shared" si="11"/>
        <v>43100</v>
      </c>
      <c r="Y37" s="44"/>
      <c r="Z37" s="39"/>
      <c r="AA37" s="71"/>
    </row>
    <row r="38" spans="2:27" ht="13.5" customHeight="1" thickBot="1" x14ac:dyDescent="0.3">
      <c r="B38" s="72">
        <f>H37+1</f>
        <v>43038</v>
      </c>
      <c r="C38" s="73">
        <f t="shared" si="9"/>
        <v>43039</v>
      </c>
      <c r="D38" s="73">
        <f t="shared" si="9"/>
        <v>43040</v>
      </c>
      <c r="E38" s="73">
        <f t="shared" si="9"/>
        <v>43041</v>
      </c>
      <c r="F38" s="73">
        <f t="shared" si="9"/>
        <v>43042</v>
      </c>
      <c r="G38" s="74">
        <f t="shared" si="9"/>
        <v>43043</v>
      </c>
      <c r="H38" s="74">
        <f t="shared" si="9"/>
        <v>43044</v>
      </c>
      <c r="I38" s="47"/>
      <c r="J38" s="73">
        <f>P37+1</f>
        <v>43073</v>
      </c>
      <c r="K38" s="73">
        <f t="shared" si="10"/>
        <v>43074</v>
      </c>
      <c r="L38" s="73">
        <f t="shared" si="10"/>
        <v>43075</v>
      </c>
      <c r="M38" s="73">
        <f t="shared" si="10"/>
        <v>43076</v>
      </c>
      <c r="N38" s="73">
        <f t="shared" si="10"/>
        <v>43077</v>
      </c>
      <c r="O38" s="74">
        <f t="shared" si="10"/>
        <v>43078</v>
      </c>
      <c r="P38" s="74">
        <f t="shared" si="10"/>
        <v>43079</v>
      </c>
      <c r="Q38" s="47"/>
      <c r="R38" s="73">
        <f>X37+1</f>
        <v>43101</v>
      </c>
      <c r="S38" s="73">
        <f t="shared" si="11"/>
        <v>43102</v>
      </c>
      <c r="T38" s="73">
        <f t="shared" si="11"/>
        <v>43103</v>
      </c>
      <c r="U38" s="73">
        <f t="shared" si="11"/>
        <v>43104</v>
      </c>
      <c r="V38" s="73">
        <f t="shared" si="11"/>
        <v>43105</v>
      </c>
      <c r="W38" s="74">
        <f t="shared" si="11"/>
        <v>43106</v>
      </c>
      <c r="X38" s="74">
        <f t="shared" si="11"/>
        <v>43107</v>
      </c>
      <c r="Y38" s="74"/>
      <c r="Z38" s="48"/>
      <c r="AA38" s="71"/>
    </row>
    <row r="39" spans="2:27" ht="15.75" hidden="1" thickBot="1" x14ac:dyDescent="0.3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8"/>
    </row>
    <row r="40" spans="2:27" ht="15.75" thickTop="1" x14ac:dyDescent="0.25"/>
  </sheetData>
  <mergeCells count="13">
    <mergeCell ref="B22:H22"/>
    <mergeCell ref="J22:P22"/>
    <mergeCell ref="R22:X22"/>
    <mergeCell ref="B31:H31"/>
    <mergeCell ref="J31:P31"/>
    <mergeCell ref="R31:X31"/>
    <mergeCell ref="B2:X2"/>
    <mergeCell ref="B4:H4"/>
    <mergeCell ref="J4:P4"/>
    <mergeCell ref="R4:X4"/>
    <mergeCell ref="B13:H13"/>
    <mergeCell ref="J13:P13"/>
    <mergeCell ref="R13:X13"/>
  </mergeCells>
  <conditionalFormatting sqref="B6:H11">
    <cfRule type="cellIs" dxfId="27" priority="3" stopIfTrue="1" operator="greaterThan">
      <formula>DATEVALUE(CONCATENATE("01.01.", $B$2))+30</formula>
    </cfRule>
    <cfRule type="cellIs" dxfId="26" priority="4" stopIfTrue="1" operator="lessThan">
      <formula>DATEVALUE(CONCATENATE("01.01.", $B$2))</formula>
    </cfRule>
  </conditionalFormatting>
  <conditionalFormatting sqref="R6:Y11">
    <cfRule type="cellIs" dxfId="25" priority="25" stopIfTrue="1" operator="greaterThan">
      <formula>DATEVALUE(CONCATENATE("01.03.", $B$2))+30</formula>
    </cfRule>
    <cfRule type="cellIs" dxfId="24" priority="26" stopIfTrue="1" operator="lessThan">
      <formula>DATEVALUE(CONCATENATE("01.03.", $B$2))</formula>
    </cfRule>
  </conditionalFormatting>
  <conditionalFormatting sqref="B15:H20">
    <cfRule type="cellIs" dxfId="23" priority="23" stopIfTrue="1" operator="greaterThan">
      <formula>DATEVALUE(CONCATENATE("01.04.", $B$2))+29</formula>
    </cfRule>
    <cfRule type="cellIs" dxfId="22" priority="24" stopIfTrue="1" operator="lessThan">
      <formula>DATEVALUE(CONCATENATE("01.04.", $B$2))</formula>
    </cfRule>
  </conditionalFormatting>
  <conditionalFormatting sqref="J15:P20">
    <cfRule type="cellIs" dxfId="21" priority="21" stopIfTrue="1" operator="greaterThan">
      <formula>DATEVALUE(CONCATENATE("01.05.", $B$2))+30</formula>
    </cfRule>
    <cfRule type="cellIs" dxfId="20" priority="22" stopIfTrue="1" operator="lessThan">
      <formula>DATEVALUE(CONCATENATE("01.05.", $B$2))</formula>
    </cfRule>
  </conditionalFormatting>
  <conditionalFormatting sqref="R15:Y20">
    <cfRule type="cellIs" dxfId="19" priority="19" stopIfTrue="1" operator="greaterThan">
      <formula>DATEVALUE(CONCATENATE("01.06.", $B$2))+29</formula>
    </cfRule>
    <cfRule type="cellIs" dxfId="18" priority="20" stopIfTrue="1" operator="lessThan">
      <formula>DATEVALUE(CONCATENATE("01.06.", $B$2))</formula>
    </cfRule>
  </conditionalFormatting>
  <conditionalFormatting sqref="B24:H29">
    <cfRule type="cellIs" dxfId="17" priority="17" stopIfTrue="1" operator="greaterThan">
      <formula>DATEVALUE(CONCATENATE("01.07.", $B$2))+30</formula>
    </cfRule>
    <cfRule type="cellIs" dxfId="16" priority="18" stopIfTrue="1" operator="lessThan">
      <formula>DATEVALUE(CONCATENATE("01.07.", $B$2))</formula>
    </cfRule>
  </conditionalFormatting>
  <conditionalFormatting sqref="J24:P29">
    <cfRule type="cellIs" dxfId="15" priority="15" stopIfTrue="1" operator="greaterThan">
      <formula>DATEVALUE(CONCATENATE("01.08.", $B$2))+30</formula>
    </cfRule>
    <cfRule type="cellIs" dxfId="14" priority="16" stopIfTrue="1" operator="lessThan">
      <formula>DATEVALUE(CONCATENATE("01.08.", $B$2))</formula>
    </cfRule>
  </conditionalFormatting>
  <conditionalFormatting sqref="R24:Y29">
    <cfRule type="cellIs" dxfId="13" priority="13" stopIfTrue="1" operator="greaterThan">
      <formula>DATEVALUE(CONCATENATE("01.09.", $B$2))+29</formula>
    </cfRule>
    <cfRule type="cellIs" dxfId="12" priority="14" stopIfTrue="1" operator="lessThan">
      <formula>DATEVALUE(CONCATENATE("01.09.", $B$2))</formula>
    </cfRule>
  </conditionalFormatting>
  <conditionalFormatting sqref="B33:H38">
    <cfRule type="cellIs" dxfId="11" priority="11" stopIfTrue="1" operator="greaterThan">
      <formula>DATEVALUE(CONCATENATE("01.10.", $B$2))+30</formula>
    </cfRule>
    <cfRule type="cellIs" dxfId="10" priority="12" stopIfTrue="1" operator="lessThan">
      <formula>DATEVALUE(CONCATENATE("01.10.", $B$2))</formula>
    </cfRule>
  </conditionalFormatting>
  <conditionalFormatting sqref="J33:P38">
    <cfRule type="cellIs" dxfId="9" priority="9" stopIfTrue="1" operator="greaterThan">
      <formula>DATEVALUE(CONCATENATE("01.11.", $B$2))+29</formula>
    </cfRule>
    <cfRule type="cellIs" dxfId="8" priority="10" stopIfTrue="1" operator="lessThan">
      <formula>DATEVALUE(CONCATENATE("01.11.", $B$2))</formula>
    </cfRule>
  </conditionalFormatting>
  <conditionalFormatting sqref="R33:Y38">
    <cfRule type="cellIs" dxfId="7" priority="7" stopIfTrue="1" operator="greaterThan">
      <formula>DATEVALUE(CONCATENATE("01.12.", $B$2))+30</formula>
    </cfRule>
    <cfRule type="cellIs" dxfId="6" priority="8" stopIfTrue="1" operator="lessThan">
      <formula>DATEVALUE(CONCATENATE("01.12.", $B$2))</formula>
    </cfRule>
  </conditionalFormatting>
  <conditionalFormatting sqref="J6:P11">
    <cfRule type="cellIs" dxfId="5" priority="5" stopIfTrue="1" operator="greaterThan">
      <formula>DATEVALUE(CONCATENATE("01.02.",$B$2))+IF(MOD($B$2,4)&lt;&gt;0,27,IF(MOD($B$2,100)&lt;&gt;0,28,IF(MOD($B$2,400)&lt;&gt;0,27,28)))</formula>
    </cfRule>
    <cfRule type="cellIs" dxfId="4" priority="6" stopIfTrue="1" operator="lessThan">
      <formula>DATEVALUE(CONCATENATE("01.02.", $B$2))</formula>
    </cfRule>
  </conditionalFormatting>
  <conditionalFormatting sqref="B6:X11 B15:X20 B24:X29 B33:X38">
    <cfRule type="expression" dxfId="3" priority="1">
      <formula>COUNTIF(допНЕрабдень,B6)&gt;0</formula>
    </cfRule>
    <cfRule type="expression" dxfId="2" priority="27" stopIfTrue="1">
      <formula>COUNTIF(Праздник,B6)&gt;0</formula>
    </cfRule>
    <cfRule type="expression" dxfId="1" priority="28">
      <formula>COUNTIF(предпраздник,B6)&gt;0</formula>
    </cfRule>
  </conditionalFormatting>
  <conditionalFormatting sqref="B2:Z39">
    <cfRule type="timePeriod" dxfId="0" priority="2" timePeriod="today">
      <formula>FLOOR(B2,1)=TODAY()</formula>
    </cfRule>
  </conditionalFormatting>
  <pageMargins left="0.75" right="0.75" top="1" bottom="1" header="0.5" footer="0.5"/>
  <pageSetup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Spinner 2">
              <controlPr defaultSize="0" print="0" autoPict="0">
                <anchor moveWithCells="1" sizeWithCells="1">
                  <from>
                    <xdr:col>27</xdr:col>
                    <xdr:colOff>285750</xdr:colOff>
                    <xdr:row>1</xdr:row>
                    <xdr:rowOff>9525</xdr:rowOff>
                  </from>
                  <to>
                    <xdr:col>29</xdr:col>
                    <xdr:colOff>152400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праздники</vt:lpstr>
      <vt:lpstr>год</vt:lpstr>
      <vt:lpstr>допНЕрабдень</vt:lpstr>
      <vt:lpstr>допрабдень</vt:lpstr>
      <vt:lpstr>год!Область_печати</vt:lpstr>
      <vt:lpstr>праздники!Область_печати</vt:lpstr>
      <vt:lpstr>Праздник</vt:lpstr>
      <vt:lpstr>предпраздник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2016-11-09T16:37:25Z</dcterms:created>
  <dcterms:modified xsi:type="dcterms:W3CDTF">2016-11-13T15:22:02Z</dcterms:modified>
</cp:coreProperties>
</file>